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07 - Údržba, opravy a ..."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'18-07 - Údržba, opravy a ...'!$C$94:$K$673</definedName>
    <definedName name="_xlnm.Print_Area" localSheetId="1">'18-07 - Údržba, opravy a ...'!$C$4:$J$34,'18-07 - Údržba, opravy a ...'!$C$40:$J$78,'18-07 - Údržba, opravy a ...'!$C$84:$K$673</definedName>
    <definedName name="_xlnm.Print_Titles" localSheetId="1">'18-07 - Údržba, opravy a ...'!$94:$94</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672"/>
  <c r="BH672"/>
  <c r="BG672"/>
  <c r="BF672"/>
  <c r="T672"/>
  <c r="R672"/>
  <c r="P672"/>
  <c r="BK672"/>
  <c r="J672"/>
  <c r="BE672"/>
  <c r="BI670"/>
  <c r="BH670"/>
  <c r="BG670"/>
  <c r="BF670"/>
  <c r="T670"/>
  <c r="T669"/>
  <c r="R670"/>
  <c r="R669"/>
  <c r="P670"/>
  <c r="P669"/>
  <c r="BK670"/>
  <c r="BK669"/>
  <c r="J669"/>
  <c r="J670"/>
  <c r="BE670"/>
  <c r="J77"/>
  <c r="BI668"/>
  <c r="BH668"/>
  <c r="BG668"/>
  <c r="BF668"/>
  <c r="T668"/>
  <c r="R668"/>
  <c r="P668"/>
  <c r="BK668"/>
  <c r="J668"/>
  <c r="BE668"/>
  <c r="BI666"/>
  <c r="BH666"/>
  <c r="BG666"/>
  <c r="BF666"/>
  <c r="T666"/>
  <c r="R666"/>
  <c r="P666"/>
  <c r="BK666"/>
  <c r="J666"/>
  <c r="BE666"/>
  <c r="BI665"/>
  <c r="BH665"/>
  <c r="BG665"/>
  <c r="BF665"/>
  <c r="T665"/>
  <c r="R665"/>
  <c r="P665"/>
  <c r="BK665"/>
  <c r="J665"/>
  <c r="BE665"/>
  <c r="BI663"/>
  <c r="BH663"/>
  <c r="BG663"/>
  <c r="BF663"/>
  <c r="T663"/>
  <c r="R663"/>
  <c r="P663"/>
  <c r="BK663"/>
  <c r="J663"/>
  <c r="BE663"/>
  <c r="BI661"/>
  <c r="BH661"/>
  <c r="BG661"/>
  <c r="BF661"/>
  <c r="T661"/>
  <c r="R661"/>
  <c r="P661"/>
  <c r="BK661"/>
  <c r="J661"/>
  <c r="BE661"/>
  <c r="BI659"/>
  <c r="BH659"/>
  <c r="BG659"/>
  <c r="BF659"/>
  <c r="T659"/>
  <c r="R659"/>
  <c r="P659"/>
  <c r="BK659"/>
  <c r="J659"/>
  <c r="BE659"/>
  <c r="BI657"/>
  <c r="BH657"/>
  <c r="BG657"/>
  <c r="BF657"/>
  <c r="T657"/>
  <c r="R657"/>
  <c r="P657"/>
  <c r="BK657"/>
  <c r="J657"/>
  <c r="BE657"/>
  <c r="BI655"/>
  <c r="BH655"/>
  <c r="BG655"/>
  <c r="BF655"/>
  <c r="T655"/>
  <c r="R655"/>
  <c r="P655"/>
  <c r="BK655"/>
  <c r="J655"/>
  <c r="BE655"/>
  <c r="BI654"/>
  <c r="BH654"/>
  <c r="BG654"/>
  <c r="BF654"/>
  <c r="T654"/>
  <c r="T653"/>
  <c r="R654"/>
  <c r="R653"/>
  <c r="P654"/>
  <c r="P653"/>
  <c r="BK654"/>
  <c r="BK653"/>
  <c r="J653"/>
  <c r="J654"/>
  <c r="BE654"/>
  <c r="J76"/>
  <c r="BI651"/>
  <c r="BH651"/>
  <c r="BG651"/>
  <c r="BF651"/>
  <c r="T651"/>
  <c r="R651"/>
  <c r="P651"/>
  <c r="BK651"/>
  <c r="J651"/>
  <c r="BE651"/>
  <c r="BI649"/>
  <c r="BH649"/>
  <c r="BG649"/>
  <c r="BF649"/>
  <c r="T649"/>
  <c r="R649"/>
  <c r="P649"/>
  <c r="BK649"/>
  <c r="J649"/>
  <c r="BE649"/>
  <c r="BI648"/>
  <c r="BH648"/>
  <c r="BG648"/>
  <c r="BF648"/>
  <c r="T648"/>
  <c r="R648"/>
  <c r="P648"/>
  <c r="BK648"/>
  <c r="J648"/>
  <c r="BE648"/>
  <c r="BI647"/>
  <c r="BH647"/>
  <c r="BG647"/>
  <c r="BF647"/>
  <c r="T647"/>
  <c r="R647"/>
  <c r="P647"/>
  <c r="BK647"/>
  <c r="J647"/>
  <c r="BE647"/>
  <c r="BI645"/>
  <c r="BH645"/>
  <c r="BG645"/>
  <c r="BF645"/>
  <c r="T645"/>
  <c r="T644"/>
  <c r="R645"/>
  <c r="R644"/>
  <c r="P645"/>
  <c r="P644"/>
  <c r="BK645"/>
  <c r="BK644"/>
  <c r="J644"/>
  <c r="J645"/>
  <c r="BE645"/>
  <c r="J75"/>
  <c r="BI642"/>
  <c r="BH642"/>
  <c r="BG642"/>
  <c r="BF642"/>
  <c r="T642"/>
  <c r="R642"/>
  <c r="P642"/>
  <c r="BK642"/>
  <c r="J642"/>
  <c r="BE642"/>
  <c r="BI640"/>
  <c r="BH640"/>
  <c r="BG640"/>
  <c r="BF640"/>
  <c r="T640"/>
  <c r="R640"/>
  <c r="P640"/>
  <c r="BK640"/>
  <c r="J640"/>
  <c r="BE640"/>
  <c r="BI639"/>
  <c r="BH639"/>
  <c r="BG639"/>
  <c r="BF639"/>
  <c r="T639"/>
  <c r="R639"/>
  <c r="P639"/>
  <c r="BK639"/>
  <c r="J639"/>
  <c r="BE639"/>
  <c r="BI638"/>
  <c r="BH638"/>
  <c r="BG638"/>
  <c r="BF638"/>
  <c r="T638"/>
  <c r="R638"/>
  <c r="P638"/>
  <c r="BK638"/>
  <c r="J638"/>
  <c r="BE638"/>
  <c r="BI636"/>
  <c r="BH636"/>
  <c r="BG636"/>
  <c r="BF636"/>
  <c r="T636"/>
  <c r="T635"/>
  <c r="T634"/>
  <c r="R636"/>
  <c r="R635"/>
  <c r="R634"/>
  <c r="P636"/>
  <c r="P635"/>
  <c r="P634"/>
  <c r="BK636"/>
  <c r="BK635"/>
  <c r="J635"/>
  <c r="BK634"/>
  <c r="J634"/>
  <c r="J636"/>
  <c r="BE636"/>
  <c r="J74"/>
  <c r="J73"/>
  <c r="BI633"/>
  <c r="BH633"/>
  <c r="BG633"/>
  <c r="BF633"/>
  <c r="T633"/>
  <c r="R633"/>
  <c r="P633"/>
  <c r="BK633"/>
  <c r="J633"/>
  <c r="BE633"/>
  <c r="BI632"/>
  <c r="BH632"/>
  <c r="BG632"/>
  <c r="BF632"/>
  <c r="T632"/>
  <c r="R632"/>
  <c r="P632"/>
  <c r="BK632"/>
  <c r="J632"/>
  <c r="BE632"/>
  <c r="BI631"/>
  <c r="BH631"/>
  <c r="BG631"/>
  <c r="BF631"/>
  <c r="T631"/>
  <c r="T630"/>
  <c r="R631"/>
  <c r="R630"/>
  <c r="P631"/>
  <c r="P630"/>
  <c r="BK631"/>
  <c r="BK630"/>
  <c r="J630"/>
  <c r="J631"/>
  <c r="BE631"/>
  <c r="J72"/>
  <c r="BI628"/>
  <c r="BH628"/>
  <c r="BG628"/>
  <c r="BF628"/>
  <c r="T628"/>
  <c r="R628"/>
  <c r="P628"/>
  <c r="BK628"/>
  <c r="J628"/>
  <c r="BE628"/>
  <c r="BI627"/>
  <c r="BH627"/>
  <c r="BG627"/>
  <c r="BF627"/>
  <c r="T627"/>
  <c r="R627"/>
  <c r="P627"/>
  <c r="BK627"/>
  <c r="J627"/>
  <c r="BE627"/>
  <c r="BI625"/>
  <c r="BH625"/>
  <c r="BG625"/>
  <c r="BF625"/>
  <c r="T625"/>
  <c r="R625"/>
  <c r="P625"/>
  <c r="BK625"/>
  <c r="J625"/>
  <c r="BE625"/>
  <c r="BI623"/>
  <c r="BH623"/>
  <c r="BG623"/>
  <c r="BF623"/>
  <c r="T623"/>
  <c r="R623"/>
  <c r="P623"/>
  <c r="BK623"/>
  <c r="J623"/>
  <c r="BE623"/>
  <c r="BI621"/>
  <c r="BH621"/>
  <c r="BG621"/>
  <c r="BF621"/>
  <c r="T621"/>
  <c r="T620"/>
  <c r="R621"/>
  <c r="R620"/>
  <c r="P621"/>
  <c r="P620"/>
  <c r="BK621"/>
  <c r="BK620"/>
  <c r="J620"/>
  <c r="J621"/>
  <c r="BE621"/>
  <c r="J71"/>
  <c r="BI619"/>
  <c r="BH619"/>
  <c r="BG619"/>
  <c r="BF619"/>
  <c r="T619"/>
  <c r="T618"/>
  <c r="R619"/>
  <c r="R618"/>
  <c r="P619"/>
  <c r="P618"/>
  <c r="BK619"/>
  <c r="BK618"/>
  <c r="J618"/>
  <c r="J619"/>
  <c r="BE619"/>
  <c r="J70"/>
  <c r="BI617"/>
  <c r="BH617"/>
  <c r="BG617"/>
  <c r="BF617"/>
  <c r="T617"/>
  <c r="R617"/>
  <c r="P617"/>
  <c r="BK617"/>
  <c r="J617"/>
  <c r="BE617"/>
  <c r="BI615"/>
  <c r="BH615"/>
  <c r="BG615"/>
  <c r="BF615"/>
  <c r="T615"/>
  <c r="R615"/>
  <c r="P615"/>
  <c r="BK615"/>
  <c r="J615"/>
  <c r="BE615"/>
  <c r="BI614"/>
  <c r="BH614"/>
  <c r="BG614"/>
  <c r="BF614"/>
  <c r="T614"/>
  <c r="R614"/>
  <c r="P614"/>
  <c r="BK614"/>
  <c r="J614"/>
  <c r="BE614"/>
  <c r="BI613"/>
  <c r="BH613"/>
  <c r="BG613"/>
  <c r="BF613"/>
  <c r="T613"/>
  <c r="R613"/>
  <c r="P613"/>
  <c r="BK613"/>
  <c r="J613"/>
  <c r="BE613"/>
  <c r="BI612"/>
  <c r="BH612"/>
  <c r="BG612"/>
  <c r="BF612"/>
  <c r="T612"/>
  <c r="R612"/>
  <c r="P612"/>
  <c r="BK612"/>
  <c r="J612"/>
  <c r="BE612"/>
  <c r="BI611"/>
  <c r="BH611"/>
  <c r="BG611"/>
  <c r="BF611"/>
  <c r="T611"/>
  <c r="R611"/>
  <c r="P611"/>
  <c r="BK611"/>
  <c r="J611"/>
  <c r="BE611"/>
  <c r="BI610"/>
  <c r="BH610"/>
  <c r="BG610"/>
  <c r="BF610"/>
  <c r="T610"/>
  <c r="T609"/>
  <c r="R610"/>
  <c r="R609"/>
  <c r="P610"/>
  <c r="P609"/>
  <c r="BK610"/>
  <c r="BK609"/>
  <c r="J609"/>
  <c r="J610"/>
  <c r="BE610"/>
  <c r="J69"/>
  <c r="BI608"/>
  <c r="BH608"/>
  <c r="BG608"/>
  <c r="BF608"/>
  <c r="T608"/>
  <c r="R608"/>
  <c r="P608"/>
  <c r="BK608"/>
  <c r="J608"/>
  <c r="BE608"/>
  <c r="BI607"/>
  <c r="BH607"/>
  <c r="BG607"/>
  <c r="BF607"/>
  <c r="T607"/>
  <c r="R607"/>
  <c r="P607"/>
  <c r="BK607"/>
  <c r="J607"/>
  <c r="BE607"/>
  <c r="BI606"/>
  <c r="BH606"/>
  <c r="BG606"/>
  <c r="BF606"/>
  <c r="T606"/>
  <c r="R606"/>
  <c r="P606"/>
  <c r="BK606"/>
  <c r="J606"/>
  <c r="BE606"/>
  <c r="BI605"/>
  <c r="BH605"/>
  <c r="BG605"/>
  <c r="BF605"/>
  <c r="T605"/>
  <c r="R605"/>
  <c r="P605"/>
  <c r="BK605"/>
  <c r="J605"/>
  <c r="BE605"/>
  <c r="BI604"/>
  <c r="BH604"/>
  <c r="BG604"/>
  <c r="BF604"/>
  <c r="T604"/>
  <c r="R604"/>
  <c r="P604"/>
  <c r="BK604"/>
  <c r="J604"/>
  <c r="BE604"/>
  <c r="BI603"/>
  <c r="BH603"/>
  <c r="BG603"/>
  <c r="BF603"/>
  <c r="T603"/>
  <c r="R603"/>
  <c r="P603"/>
  <c r="BK603"/>
  <c r="J603"/>
  <c r="BE603"/>
  <c r="BI602"/>
  <c r="BH602"/>
  <c r="BG602"/>
  <c r="BF602"/>
  <c r="T602"/>
  <c r="R602"/>
  <c r="P602"/>
  <c r="BK602"/>
  <c r="J602"/>
  <c r="BE602"/>
  <c r="BI600"/>
  <c r="BH600"/>
  <c r="BG600"/>
  <c r="BF600"/>
  <c r="T600"/>
  <c r="R600"/>
  <c r="P600"/>
  <c r="BK600"/>
  <c r="J600"/>
  <c r="BE600"/>
  <c r="BI598"/>
  <c r="BH598"/>
  <c r="BG598"/>
  <c r="BF598"/>
  <c r="T598"/>
  <c r="T597"/>
  <c r="R598"/>
  <c r="R597"/>
  <c r="P598"/>
  <c r="P597"/>
  <c r="BK598"/>
  <c r="BK597"/>
  <c r="J597"/>
  <c r="J598"/>
  <c r="BE598"/>
  <c r="J68"/>
  <c r="BI596"/>
  <c r="BH596"/>
  <c r="BG596"/>
  <c r="BF596"/>
  <c r="T596"/>
  <c r="R596"/>
  <c r="P596"/>
  <c r="BK596"/>
  <c r="J596"/>
  <c r="BE596"/>
  <c r="BI595"/>
  <c r="BH595"/>
  <c r="BG595"/>
  <c r="BF595"/>
  <c r="T595"/>
  <c r="R595"/>
  <c r="P595"/>
  <c r="BK595"/>
  <c r="J595"/>
  <c r="BE595"/>
  <c r="BI594"/>
  <c r="BH594"/>
  <c r="BG594"/>
  <c r="BF594"/>
  <c r="T594"/>
  <c r="R594"/>
  <c r="P594"/>
  <c r="BK594"/>
  <c r="J594"/>
  <c r="BE594"/>
  <c r="BI593"/>
  <c r="BH593"/>
  <c r="BG593"/>
  <c r="BF593"/>
  <c r="T593"/>
  <c r="R593"/>
  <c r="P593"/>
  <c r="BK593"/>
  <c r="J593"/>
  <c r="BE593"/>
  <c r="BI592"/>
  <c r="BH592"/>
  <c r="BG592"/>
  <c r="BF592"/>
  <c r="T592"/>
  <c r="R592"/>
  <c r="P592"/>
  <c r="BK592"/>
  <c r="J592"/>
  <c r="BE592"/>
  <c r="BI590"/>
  <c r="BH590"/>
  <c r="BG590"/>
  <c r="BF590"/>
  <c r="T590"/>
  <c r="R590"/>
  <c r="P590"/>
  <c r="BK590"/>
  <c r="J590"/>
  <c r="BE590"/>
  <c r="BI589"/>
  <c r="BH589"/>
  <c r="BG589"/>
  <c r="BF589"/>
  <c r="T589"/>
  <c r="R589"/>
  <c r="P589"/>
  <c r="BK589"/>
  <c r="J589"/>
  <c r="BE589"/>
  <c r="BI588"/>
  <c r="BH588"/>
  <c r="BG588"/>
  <c r="BF588"/>
  <c r="T588"/>
  <c r="R588"/>
  <c r="P588"/>
  <c r="BK588"/>
  <c r="J588"/>
  <c r="BE588"/>
  <c r="BI587"/>
  <c r="BH587"/>
  <c r="BG587"/>
  <c r="BF587"/>
  <c r="T587"/>
  <c r="R587"/>
  <c r="P587"/>
  <c r="BK587"/>
  <c r="J587"/>
  <c r="BE587"/>
  <c r="BI586"/>
  <c r="BH586"/>
  <c r="BG586"/>
  <c r="BF586"/>
  <c r="T586"/>
  <c r="T585"/>
  <c r="R586"/>
  <c r="R585"/>
  <c r="P586"/>
  <c r="P585"/>
  <c r="BK586"/>
  <c r="BK585"/>
  <c r="J585"/>
  <c r="J586"/>
  <c r="BE586"/>
  <c r="J67"/>
  <c r="BI583"/>
  <c r="BH583"/>
  <c r="BG583"/>
  <c r="BF583"/>
  <c r="T583"/>
  <c r="R583"/>
  <c r="P583"/>
  <c r="BK583"/>
  <c r="J583"/>
  <c r="BE583"/>
  <c r="BI582"/>
  <c r="BH582"/>
  <c r="BG582"/>
  <c r="BF582"/>
  <c r="T582"/>
  <c r="T581"/>
  <c r="R582"/>
  <c r="R581"/>
  <c r="P582"/>
  <c r="P581"/>
  <c r="BK582"/>
  <c r="BK581"/>
  <c r="J581"/>
  <c r="J582"/>
  <c r="BE582"/>
  <c r="J66"/>
  <c r="BI580"/>
  <c r="BH580"/>
  <c r="BG580"/>
  <c r="BF580"/>
  <c r="T580"/>
  <c r="R580"/>
  <c r="P580"/>
  <c r="BK580"/>
  <c r="J580"/>
  <c r="BE580"/>
  <c r="BI579"/>
  <c r="BH579"/>
  <c r="BG579"/>
  <c r="BF579"/>
  <c r="T579"/>
  <c r="R579"/>
  <c r="P579"/>
  <c r="BK579"/>
  <c r="J579"/>
  <c r="BE579"/>
  <c r="BI578"/>
  <c r="BH578"/>
  <c r="BG578"/>
  <c r="BF578"/>
  <c r="T578"/>
  <c r="R578"/>
  <c r="P578"/>
  <c r="BK578"/>
  <c r="J578"/>
  <c r="BE578"/>
  <c r="BI576"/>
  <c r="BH576"/>
  <c r="BG576"/>
  <c r="BF576"/>
  <c r="T576"/>
  <c r="R576"/>
  <c r="P576"/>
  <c r="BK576"/>
  <c r="J576"/>
  <c r="BE576"/>
  <c r="BI575"/>
  <c r="BH575"/>
  <c r="BG575"/>
  <c r="BF575"/>
  <c r="T575"/>
  <c r="R575"/>
  <c r="P575"/>
  <c r="BK575"/>
  <c r="J575"/>
  <c r="BE575"/>
  <c r="BI574"/>
  <c r="BH574"/>
  <c r="BG574"/>
  <c r="BF574"/>
  <c r="T574"/>
  <c r="R574"/>
  <c r="P574"/>
  <c r="BK574"/>
  <c r="J574"/>
  <c r="BE574"/>
  <c r="BI573"/>
  <c r="BH573"/>
  <c r="BG573"/>
  <c r="BF573"/>
  <c r="T573"/>
  <c r="R573"/>
  <c r="P573"/>
  <c r="BK573"/>
  <c r="J573"/>
  <c r="BE573"/>
  <c r="BI571"/>
  <c r="BH571"/>
  <c r="BG571"/>
  <c r="BF571"/>
  <c r="T571"/>
  <c r="R571"/>
  <c r="P571"/>
  <c r="BK571"/>
  <c r="J571"/>
  <c r="BE571"/>
  <c r="BI569"/>
  <c r="BH569"/>
  <c r="BG569"/>
  <c r="BF569"/>
  <c r="T569"/>
  <c r="R569"/>
  <c r="P569"/>
  <c r="BK569"/>
  <c r="J569"/>
  <c r="BE569"/>
  <c r="BI567"/>
  <c r="BH567"/>
  <c r="BG567"/>
  <c r="BF567"/>
  <c r="T567"/>
  <c r="R567"/>
  <c r="P567"/>
  <c r="BK567"/>
  <c r="J567"/>
  <c r="BE567"/>
  <c r="BI566"/>
  <c r="BH566"/>
  <c r="BG566"/>
  <c r="BF566"/>
  <c r="T566"/>
  <c r="R566"/>
  <c r="P566"/>
  <c r="BK566"/>
  <c r="J566"/>
  <c r="BE566"/>
  <c r="BI564"/>
  <c r="BH564"/>
  <c r="BG564"/>
  <c r="BF564"/>
  <c r="T564"/>
  <c r="R564"/>
  <c r="P564"/>
  <c r="BK564"/>
  <c r="J564"/>
  <c r="BE564"/>
  <c r="BI563"/>
  <c r="BH563"/>
  <c r="BG563"/>
  <c r="BF563"/>
  <c r="T563"/>
  <c r="R563"/>
  <c r="P563"/>
  <c r="BK563"/>
  <c r="J563"/>
  <c r="BE563"/>
  <c r="BI561"/>
  <c r="BH561"/>
  <c r="BG561"/>
  <c r="BF561"/>
  <c r="T561"/>
  <c r="R561"/>
  <c r="P561"/>
  <c r="BK561"/>
  <c r="J561"/>
  <c r="BE561"/>
  <c r="BI560"/>
  <c r="BH560"/>
  <c r="BG560"/>
  <c r="BF560"/>
  <c r="T560"/>
  <c r="R560"/>
  <c r="P560"/>
  <c r="BK560"/>
  <c r="J560"/>
  <c r="BE560"/>
  <c r="BI558"/>
  <c r="BH558"/>
  <c r="BG558"/>
  <c r="BF558"/>
  <c r="T558"/>
  <c r="R558"/>
  <c r="P558"/>
  <c r="BK558"/>
  <c r="J558"/>
  <c r="BE558"/>
  <c r="BI557"/>
  <c r="BH557"/>
  <c r="BG557"/>
  <c r="BF557"/>
  <c r="T557"/>
  <c r="R557"/>
  <c r="P557"/>
  <c r="BK557"/>
  <c r="J557"/>
  <c r="BE557"/>
  <c r="BI555"/>
  <c r="BH555"/>
  <c r="BG555"/>
  <c r="BF555"/>
  <c r="T555"/>
  <c r="R555"/>
  <c r="P555"/>
  <c r="BK555"/>
  <c r="J555"/>
  <c r="BE555"/>
  <c r="BI554"/>
  <c r="BH554"/>
  <c r="BG554"/>
  <c r="BF554"/>
  <c r="T554"/>
  <c r="R554"/>
  <c r="P554"/>
  <c r="BK554"/>
  <c r="J554"/>
  <c r="BE554"/>
  <c r="BI553"/>
  <c r="BH553"/>
  <c r="BG553"/>
  <c r="BF553"/>
  <c r="T553"/>
  <c r="R553"/>
  <c r="P553"/>
  <c r="BK553"/>
  <c r="J553"/>
  <c r="BE553"/>
  <c r="BI552"/>
  <c r="BH552"/>
  <c r="BG552"/>
  <c r="BF552"/>
  <c r="T552"/>
  <c r="R552"/>
  <c r="P552"/>
  <c r="BK552"/>
  <c r="J552"/>
  <c r="BE552"/>
  <c r="BI550"/>
  <c r="BH550"/>
  <c r="BG550"/>
  <c r="BF550"/>
  <c r="T550"/>
  <c r="R550"/>
  <c r="P550"/>
  <c r="BK550"/>
  <c r="J550"/>
  <c r="BE550"/>
  <c r="BI549"/>
  <c r="BH549"/>
  <c r="BG549"/>
  <c r="BF549"/>
  <c r="T549"/>
  <c r="R549"/>
  <c r="P549"/>
  <c r="BK549"/>
  <c r="J549"/>
  <c r="BE549"/>
  <c r="BI548"/>
  <c r="BH548"/>
  <c r="BG548"/>
  <c r="BF548"/>
  <c r="T548"/>
  <c r="R548"/>
  <c r="P548"/>
  <c r="BK548"/>
  <c r="J548"/>
  <c r="BE548"/>
  <c r="BI547"/>
  <c r="BH547"/>
  <c r="BG547"/>
  <c r="BF547"/>
  <c r="T547"/>
  <c r="R547"/>
  <c r="P547"/>
  <c r="BK547"/>
  <c r="J547"/>
  <c r="BE547"/>
  <c r="BI546"/>
  <c r="BH546"/>
  <c r="BG546"/>
  <c r="BF546"/>
  <c r="T546"/>
  <c r="R546"/>
  <c r="P546"/>
  <c r="BK546"/>
  <c r="J546"/>
  <c r="BE546"/>
  <c r="BI544"/>
  <c r="BH544"/>
  <c r="BG544"/>
  <c r="BF544"/>
  <c r="T544"/>
  <c r="R544"/>
  <c r="P544"/>
  <c r="BK544"/>
  <c r="J544"/>
  <c r="BE544"/>
  <c r="BI543"/>
  <c r="BH543"/>
  <c r="BG543"/>
  <c r="BF543"/>
  <c r="T543"/>
  <c r="R543"/>
  <c r="P543"/>
  <c r="BK543"/>
  <c r="J543"/>
  <c r="BE543"/>
  <c r="BI541"/>
  <c r="BH541"/>
  <c r="BG541"/>
  <c r="BF541"/>
  <c r="T541"/>
  <c r="R541"/>
  <c r="P541"/>
  <c r="BK541"/>
  <c r="J541"/>
  <c r="BE541"/>
  <c r="BI540"/>
  <c r="BH540"/>
  <c r="BG540"/>
  <c r="BF540"/>
  <c r="T540"/>
  <c r="R540"/>
  <c r="P540"/>
  <c r="BK540"/>
  <c r="J540"/>
  <c r="BE540"/>
  <c r="BI539"/>
  <c r="BH539"/>
  <c r="BG539"/>
  <c r="BF539"/>
  <c r="T539"/>
  <c r="R539"/>
  <c r="P539"/>
  <c r="BK539"/>
  <c r="J539"/>
  <c r="BE539"/>
  <c r="BI538"/>
  <c r="BH538"/>
  <c r="BG538"/>
  <c r="BF538"/>
  <c r="T538"/>
  <c r="R538"/>
  <c r="P538"/>
  <c r="BK538"/>
  <c r="J538"/>
  <c r="BE538"/>
  <c r="BI537"/>
  <c r="BH537"/>
  <c r="BG537"/>
  <c r="BF537"/>
  <c r="T537"/>
  <c r="R537"/>
  <c r="P537"/>
  <c r="BK537"/>
  <c r="J537"/>
  <c r="BE537"/>
  <c r="BI535"/>
  <c r="BH535"/>
  <c r="BG535"/>
  <c r="BF535"/>
  <c r="T535"/>
  <c r="R535"/>
  <c r="P535"/>
  <c r="BK535"/>
  <c r="J535"/>
  <c r="BE535"/>
  <c r="BI534"/>
  <c r="BH534"/>
  <c r="BG534"/>
  <c r="BF534"/>
  <c r="T534"/>
  <c r="R534"/>
  <c r="P534"/>
  <c r="BK534"/>
  <c r="J534"/>
  <c r="BE534"/>
  <c r="BI533"/>
  <c r="BH533"/>
  <c r="BG533"/>
  <c r="BF533"/>
  <c r="T533"/>
  <c r="R533"/>
  <c r="P533"/>
  <c r="BK533"/>
  <c r="J533"/>
  <c r="BE533"/>
  <c r="BI532"/>
  <c r="BH532"/>
  <c r="BG532"/>
  <c r="BF532"/>
  <c r="T532"/>
  <c r="R532"/>
  <c r="P532"/>
  <c r="BK532"/>
  <c r="J532"/>
  <c r="BE532"/>
  <c r="BI531"/>
  <c r="BH531"/>
  <c r="BG531"/>
  <c r="BF531"/>
  <c r="T531"/>
  <c r="R531"/>
  <c r="P531"/>
  <c r="BK531"/>
  <c r="J531"/>
  <c r="BE531"/>
  <c r="BI530"/>
  <c r="BH530"/>
  <c r="BG530"/>
  <c r="BF530"/>
  <c r="T530"/>
  <c r="R530"/>
  <c r="P530"/>
  <c r="BK530"/>
  <c r="J530"/>
  <c r="BE530"/>
  <c r="BI529"/>
  <c r="BH529"/>
  <c r="BG529"/>
  <c r="BF529"/>
  <c r="T529"/>
  <c r="R529"/>
  <c r="P529"/>
  <c r="BK529"/>
  <c r="J529"/>
  <c r="BE529"/>
  <c r="BI528"/>
  <c r="BH528"/>
  <c r="BG528"/>
  <c r="BF528"/>
  <c r="T528"/>
  <c r="R528"/>
  <c r="P528"/>
  <c r="BK528"/>
  <c r="J528"/>
  <c r="BE528"/>
  <c r="BI526"/>
  <c r="BH526"/>
  <c r="BG526"/>
  <c r="BF526"/>
  <c r="T526"/>
  <c r="R526"/>
  <c r="P526"/>
  <c r="BK526"/>
  <c r="J526"/>
  <c r="BE526"/>
  <c r="BI525"/>
  <c r="BH525"/>
  <c r="BG525"/>
  <c r="BF525"/>
  <c r="T525"/>
  <c r="R525"/>
  <c r="P525"/>
  <c r="BK525"/>
  <c r="J525"/>
  <c r="BE525"/>
  <c r="BI524"/>
  <c r="BH524"/>
  <c r="BG524"/>
  <c r="BF524"/>
  <c r="T524"/>
  <c r="R524"/>
  <c r="P524"/>
  <c r="BK524"/>
  <c r="J524"/>
  <c r="BE524"/>
  <c r="BI523"/>
  <c r="BH523"/>
  <c r="BG523"/>
  <c r="BF523"/>
  <c r="T523"/>
  <c r="R523"/>
  <c r="P523"/>
  <c r="BK523"/>
  <c r="J523"/>
  <c r="BE523"/>
  <c r="BI522"/>
  <c r="BH522"/>
  <c r="BG522"/>
  <c r="BF522"/>
  <c r="T522"/>
  <c r="R522"/>
  <c r="P522"/>
  <c r="BK522"/>
  <c r="J522"/>
  <c r="BE522"/>
  <c r="BI521"/>
  <c r="BH521"/>
  <c r="BG521"/>
  <c r="BF521"/>
  <c r="T521"/>
  <c r="R521"/>
  <c r="P521"/>
  <c r="BK521"/>
  <c r="J521"/>
  <c r="BE521"/>
  <c r="BI520"/>
  <c r="BH520"/>
  <c r="BG520"/>
  <c r="BF520"/>
  <c r="T520"/>
  <c r="T519"/>
  <c r="R520"/>
  <c r="R519"/>
  <c r="P520"/>
  <c r="P519"/>
  <c r="BK520"/>
  <c r="BK519"/>
  <c r="J519"/>
  <c r="J520"/>
  <c r="BE520"/>
  <c r="J65"/>
  <c r="BI516"/>
  <c r="BH516"/>
  <c r="BG516"/>
  <c r="BF516"/>
  <c r="T516"/>
  <c r="R516"/>
  <c r="P516"/>
  <c r="BK516"/>
  <c r="J516"/>
  <c r="BE516"/>
  <c r="BI515"/>
  <c r="BH515"/>
  <c r="BG515"/>
  <c r="BF515"/>
  <c r="T515"/>
  <c r="R515"/>
  <c r="P515"/>
  <c r="BK515"/>
  <c r="J515"/>
  <c r="BE515"/>
  <c r="BI512"/>
  <c r="BH512"/>
  <c r="BG512"/>
  <c r="BF512"/>
  <c r="T512"/>
  <c r="R512"/>
  <c r="P512"/>
  <c r="BK512"/>
  <c r="J512"/>
  <c r="BE512"/>
  <c r="BI511"/>
  <c r="BH511"/>
  <c r="BG511"/>
  <c r="BF511"/>
  <c r="T511"/>
  <c r="R511"/>
  <c r="P511"/>
  <c r="BK511"/>
  <c r="J511"/>
  <c r="BE511"/>
  <c r="BI508"/>
  <c r="BH508"/>
  <c r="BG508"/>
  <c r="BF508"/>
  <c r="T508"/>
  <c r="R508"/>
  <c r="P508"/>
  <c r="BK508"/>
  <c r="J508"/>
  <c r="BE508"/>
  <c r="BI507"/>
  <c r="BH507"/>
  <c r="BG507"/>
  <c r="BF507"/>
  <c r="T507"/>
  <c r="R507"/>
  <c r="P507"/>
  <c r="BK507"/>
  <c r="J507"/>
  <c r="BE507"/>
  <c r="BI504"/>
  <c r="BH504"/>
  <c r="BG504"/>
  <c r="BF504"/>
  <c r="T504"/>
  <c r="R504"/>
  <c r="P504"/>
  <c r="BK504"/>
  <c r="J504"/>
  <c r="BE504"/>
  <c r="BI503"/>
  <c r="BH503"/>
  <c r="BG503"/>
  <c r="BF503"/>
  <c r="T503"/>
  <c r="R503"/>
  <c r="P503"/>
  <c r="BK503"/>
  <c r="J503"/>
  <c r="BE503"/>
  <c r="BI500"/>
  <c r="BH500"/>
  <c r="BG500"/>
  <c r="BF500"/>
  <c r="T500"/>
  <c r="R500"/>
  <c r="P500"/>
  <c r="BK500"/>
  <c r="J500"/>
  <c r="BE500"/>
  <c r="BI499"/>
  <c r="BH499"/>
  <c r="BG499"/>
  <c r="BF499"/>
  <c r="T499"/>
  <c r="T498"/>
  <c r="T497"/>
  <c r="R499"/>
  <c r="R498"/>
  <c r="R497"/>
  <c r="P499"/>
  <c r="P498"/>
  <c r="P497"/>
  <c r="BK499"/>
  <c r="BK498"/>
  <c r="J498"/>
  <c r="BK497"/>
  <c r="J497"/>
  <c r="J499"/>
  <c r="BE499"/>
  <c r="J64"/>
  <c r="J63"/>
  <c r="BI496"/>
  <c r="BH496"/>
  <c r="BG496"/>
  <c r="BF496"/>
  <c r="T496"/>
  <c r="R496"/>
  <c r="P496"/>
  <c r="BK496"/>
  <c r="J496"/>
  <c r="BE496"/>
  <c r="BI494"/>
  <c r="BH494"/>
  <c r="BG494"/>
  <c r="BF494"/>
  <c r="T494"/>
  <c r="R494"/>
  <c r="P494"/>
  <c r="BK494"/>
  <c r="J494"/>
  <c r="BE494"/>
  <c r="BI493"/>
  <c r="BH493"/>
  <c r="BG493"/>
  <c r="BF493"/>
  <c r="T493"/>
  <c r="R493"/>
  <c r="P493"/>
  <c r="BK493"/>
  <c r="J493"/>
  <c r="BE493"/>
  <c r="BI491"/>
  <c r="BH491"/>
  <c r="BG491"/>
  <c r="BF491"/>
  <c r="T491"/>
  <c r="T490"/>
  <c r="R491"/>
  <c r="R490"/>
  <c r="P491"/>
  <c r="P490"/>
  <c r="BK491"/>
  <c r="BK490"/>
  <c r="J490"/>
  <c r="J491"/>
  <c r="BE491"/>
  <c r="J62"/>
  <c r="BI488"/>
  <c r="BH488"/>
  <c r="BG488"/>
  <c r="BF488"/>
  <c r="T488"/>
  <c r="R488"/>
  <c r="P488"/>
  <c r="BK488"/>
  <c r="J488"/>
  <c r="BE488"/>
  <c r="BI487"/>
  <c r="BH487"/>
  <c r="BG487"/>
  <c r="BF487"/>
  <c r="T487"/>
  <c r="R487"/>
  <c r="P487"/>
  <c r="BK487"/>
  <c r="J487"/>
  <c r="BE487"/>
  <c r="BI486"/>
  <c r="BH486"/>
  <c r="BG486"/>
  <c r="BF486"/>
  <c r="T486"/>
  <c r="R486"/>
  <c r="P486"/>
  <c r="BK486"/>
  <c r="J486"/>
  <c r="BE486"/>
  <c r="BI485"/>
  <c r="BH485"/>
  <c r="BG485"/>
  <c r="BF485"/>
  <c r="T485"/>
  <c r="R485"/>
  <c r="P485"/>
  <c r="BK485"/>
  <c r="J485"/>
  <c r="BE485"/>
  <c r="BI484"/>
  <c r="BH484"/>
  <c r="BG484"/>
  <c r="BF484"/>
  <c r="T484"/>
  <c r="R484"/>
  <c r="P484"/>
  <c r="BK484"/>
  <c r="J484"/>
  <c r="BE484"/>
  <c r="BI483"/>
  <c r="BH483"/>
  <c r="BG483"/>
  <c r="BF483"/>
  <c r="T483"/>
  <c r="R483"/>
  <c r="P483"/>
  <c r="BK483"/>
  <c r="J483"/>
  <c r="BE483"/>
  <c r="BI482"/>
  <c r="BH482"/>
  <c r="BG482"/>
  <c r="BF482"/>
  <c r="T482"/>
  <c r="R482"/>
  <c r="P482"/>
  <c r="BK482"/>
  <c r="J482"/>
  <c r="BE482"/>
  <c r="BI481"/>
  <c r="BH481"/>
  <c r="BG481"/>
  <c r="BF481"/>
  <c r="T481"/>
  <c r="R481"/>
  <c r="P481"/>
  <c r="BK481"/>
  <c r="J481"/>
  <c r="BE481"/>
  <c r="BI480"/>
  <c r="BH480"/>
  <c r="BG480"/>
  <c r="BF480"/>
  <c r="T480"/>
  <c r="R480"/>
  <c r="P480"/>
  <c r="BK480"/>
  <c r="J480"/>
  <c r="BE480"/>
  <c r="BI479"/>
  <c r="BH479"/>
  <c r="BG479"/>
  <c r="BF479"/>
  <c r="T479"/>
  <c r="R479"/>
  <c r="P479"/>
  <c r="BK479"/>
  <c r="J479"/>
  <c r="BE479"/>
  <c r="BI478"/>
  <c r="BH478"/>
  <c r="BG478"/>
  <c r="BF478"/>
  <c r="T478"/>
  <c r="R478"/>
  <c r="P478"/>
  <c r="BK478"/>
  <c r="J478"/>
  <c r="BE478"/>
  <c r="BI477"/>
  <c r="BH477"/>
  <c r="BG477"/>
  <c r="BF477"/>
  <c r="T477"/>
  <c r="R477"/>
  <c r="P477"/>
  <c r="BK477"/>
  <c r="J477"/>
  <c r="BE477"/>
  <c r="BI476"/>
  <c r="BH476"/>
  <c r="BG476"/>
  <c r="BF476"/>
  <c r="T476"/>
  <c r="T475"/>
  <c r="R476"/>
  <c r="R475"/>
  <c r="P476"/>
  <c r="P475"/>
  <c r="BK476"/>
  <c r="BK475"/>
  <c r="J475"/>
  <c r="J476"/>
  <c r="BE476"/>
  <c r="J61"/>
  <c r="BI474"/>
  <c r="BH474"/>
  <c r="BG474"/>
  <c r="BF474"/>
  <c r="T474"/>
  <c r="R474"/>
  <c r="P474"/>
  <c r="BK474"/>
  <c r="J474"/>
  <c r="BE474"/>
  <c r="BI473"/>
  <c r="BH473"/>
  <c r="BG473"/>
  <c r="BF473"/>
  <c r="T473"/>
  <c r="R473"/>
  <c r="P473"/>
  <c r="BK473"/>
  <c r="J473"/>
  <c r="BE473"/>
  <c r="BI472"/>
  <c r="BH472"/>
  <c r="BG472"/>
  <c r="BF472"/>
  <c r="T472"/>
  <c r="R472"/>
  <c r="P472"/>
  <c r="BK472"/>
  <c r="J472"/>
  <c r="BE472"/>
  <c r="BI471"/>
  <c r="BH471"/>
  <c r="BG471"/>
  <c r="BF471"/>
  <c r="T471"/>
  <c r="R471"/>
  <c r="P471"/>
  <c r="BK471"/>
  <c r="J471"/>
  <c r="BE471"/>
  <c r="BI470"/>
  <c r="BH470"/>
  <c r="BG470"/>
  <c r="BF470"/>
  <c r="T470"/>
  <c r="R470"/>
  <c r="P470"/>
  <c r="BK470"/>
  <c r="J470"/>
  <c r="BE470"/>
  <c r="BI468"/>
  <c r="BH468"/>
  <c r="BG468"/>
  <c r="BF468"/>
  <c r="T468"/>
  <c r="R468"/>
  <c r="P468"/>
  <c r="BK468"/>
  <c r="J468"/>
  <c r="BE468"/>
  <c r="BI467"/>
  <c r="BH467"/>
  <c r="BG467"/>
  <c r="BF467"/>
  <c r="T467"/>
  <c r="R467"/>
  <c r="P467"/>
  <c r="BK467"/>
  <c r="J467"/>
  <c r="BE467"/>
  <c r="BI466"/>
  <c r="BH466"/>
  <c r="BG466"/>
  <c r="BF466"/>
  <c r="T466"/>
  <c r="R466"/>
  <c r="P466"/>
  <c r="BK466"/>
  <c r="J466"/>
  <c r="BE466"/>
  <c r="BI465"/>
  <c r="BH465"/>
  <c r="BG465"/>
  <c r="BF465"/>
  <c r="T465"/>
  <c r="R465"/>
  <c r="P465"/>
  <c r="BK465"/>
  <c r="J465"/>
  <c r="BE465"/>
  <c r="BI464"/>
  <c r="BH464"/>
  <c r="BG464"/>
  <c r="BF464"/>
  <c r="T464"/>
  <c r="R464"/>
  <c r="P464"/>
  <c r="BK464"/>
  <c r="J464"/>
  <c r="BE464"/>
  <c r="BI462"/>
  <c r="BH462"/>
  <c r="BG462"/>
  <c r="BF462"/>
  <c r="T462"/>
  <c r="R462"/>
  <c r="P462"/>
  <c r="BK462"/>
  <c r="J462"/>
  <c r="BE462"/>
  <c r="BI460"/>
  <c r="BH460"/>
  <c r="BG460"/>
  <c r="BF460"/>
  <c r="T460"/>
  <c r="R460"/>
  <c r="P460"/>
  <c r="BK460"/>
  <c r="J460"/>
  <c r="BE460"/>
  <c r="BI459"/>
  <c r="BH459"/>
  <c r="BG459"/>
  <c r="BF459"/>
  <c r="T459"/>
  <c r="R459"/>
  <c r="P459"/>
  <c r="BK459"/>
  <c r="J459"/>
  <c r="BE459"/>
  <c r="BI458"/>
  <c r="BH458"/>
  <c r="BG458"/>
  <c r="BF458"/>
  <c r="T458"/>
  <c r="R458"/>
  <c r="P458"/>
  <c r="BK458"/>
  <c r="J458"/>
  <c r="BE458"/>
  <c r="BI457"/>
  <c r="BH457"/>
  <c r="BG457"/>
  <c r="BF457"/>
  <c r="T457"/>
  <c r="R457"/>
  <c r="P457"/>
  <c r="BK457"/>
  <c r="J457"/>
  <c r="BE457"/>
  <c r="BI456"/>
  <c r="BH456"/>
  <c r="BG456"/>
  <c r="BF456"/>
  <c r="T456"/>
  <c r="R456"/>
  <c r="P456"/>
  <c r="BK456"/>
  <c r="J456"/>
  <c r="BE456"/>
  <c r="BI455"/>
  <c r="BH455"/>
  <c r="BG455"/>
  <c r="BF455"/>
  <c r="T455"/>
  <c r="R455"/>
  <c r="P455"/>
  <c r="BK455"/>
  <c r="J455"/>
  <c r="BE455"/>
  <c r="BI454"/>
  <c r="BH454"/>
  <c r="BG454"/>
  <c r="BF454"/>
  <c r="T454"/>
  <c r="R454"/>
  <c r="P454"/>
  <c r="BK454"/>
  <c r="J454"/>
  <c r="BE454"/>
  <c r="BI453"/>
  <c r="BH453"/>
  <c r="BG453"/>
  <c r="BF453"/>
  <c r="T453"/>
  <c r="R453"/>
  <c r="P453"/>
  <c r="BK453"/>
  <c r="J453"/>
  <c r="BE453"/>
  <c r="BI452"/>
  <c r="BH452"/>
  <c r="BG452"/>
  <c r="BF452"/>
  <c r="T452"/>
  <c r="R452"/>
  <c r="P452"/>
  <c r="BK452"/>
  <c r="J452"/>
  <c r="BE452"/>
  <c r="BI451"/>
  <c r="BH451"/>
  <c r="BG451"/>
  <c r="BF451"/>
  <c r="T451"/>
  <c r="R451"/>
  <c r="P451"/>
  <c r="BK451"/>
  <c r="J451"/>
  <c r="BE451"/>
  <c r="BI450"/>
  <c r="BH450"/>
  <c r="BG450"/>
  <c r="BF450"/>
  <c r="T450"/>
  <c r="R450"/>
  <c r="P450"/>
  <c r="BK450"/>
  <c r="J450"/>
  <c r="BE450"/>
  <c r="BI449"/>
  <c r="BH449"/>
  <c r="BG449"/>
  <c r="BF449"/>
  <c r="T449"/>
  <c r="R449"/>
  <c r="P449"/>
  <c r="BK449"/>
  <c r="J449"/>
  <c r="BE449"/>
  <c r="BI448"/>
  <c r="BH448"/>
  <c r="BG448"/>
  <c r="BF448"/>
  <c r="T448"/>
  <c r="R448"/>
  <c r="P448"/>
  <c r="BK448"/>
  <c r="J448"/>
  <c r="BE448"/>
  <c r="BI447"/>
  <c r="BH447"/>
  <c r="BG447"/>
  <c r="BF447"/>
  <c r="T447"/>
  <c r="R447"/>
  <c r="P447"/>
  <c r="BK447"/>
  <c r="J447"/>
  <c r="BE447"/>
  <c r="BI446"/>
  <c r="BH446"/>
  <c r="BG446"/>
  <c r="BF446"/>
  <c r="T446"/>
  <c r="R446"/>
  <c r="P446"/>
  <c r="BK446"/>
  <c r="J446"/>
  <c r="BE446"/>
  <c r="BI445"/>
  <c r="BH445"/>
  <c r="BG445"/>
  <c r="BF445"/>
  <c r="T445"/>
  <c r="R445"/>
  <c r="P445"/>
  <c r="BK445"/>
  <c r="J445"/>
  <c r="BE445"/>
  <c r="BI443"/>
  <c r="BH443"/>
  <c r="BG443"/>
  <c r="BF443"/>
  <c r="T443"/>
  <c r="R443"/>
  <c r="P443"/>
  <c r="BK443"/>
  <c r="J443"/>
  <c r="BE443"/>
  <c r="BI442"/>
  <c r="BH442"/>
  <c r="BG442"/>
  <c r="BF442"/>
  <c r="T442"/>
  <c r="R442"/>
  <c r="P442"/>
  <c r="BK442"/>
  <c r="J442"/>
  <c r="BE442"/>
  <c r="BI440"/>
  <c r="BH440"/>
  <c r="BG440"/>
  <c r="BF440"/>
  <c r="T440"/>
  <c r="R440"/>
  <c r="P440"/>
  <c r="BK440"/>
  <c r="J440"/>
  <c r="BE440"/>
  <c r="BI439"/>
  <c r="BH439"/>
  <c r="BG439"/>
  <c r="BF439"/>
  <c r="T439"/>
  <c r="R439"/>
  <c r="P439"/>
  <c r="BK439"/>
  <c r="J439"/>
  <c r="BE439"/>
  <c r="BI438"/>
  <c r="BH438"/>
  <c r="BG438"/>
  <c r="BF438"/>
  <c r="T438"/>
  <c r="R438"/>
  <c r="P438"/>
  <c r="BK438"/>
  <c r="J438"/>
  <c r="BE438"/>
  <c r="BI437"/>
  <c r="BH437"/>
  <c r="BG437"/>
  <c r="BF437"/>
  <c r="T437"/>
  <c r="R437"/>
  <c r="P437"/>
  <c r="BK437"/>
  <c r="J437"/>
  <c r="BE437"/>
  <c r="BI436"/>
  <c r="BH436"/>
  <c r="BG436"/>
  <c r="BF436"/>
  <c r="T436"/>
  <c r="R436"/>
  <c r="P436"/>
  <c r="BK436"/>
  <c r="J436"/>
  <c r="BE436"/>
  <c r="BI435"/>
  <c r="BH435"/>
  <c r="BG435"/>
  <c r="BF435"/>
  <c r="T435"/>
  <c r="R435"/>
  <c r="P435"/>
  <c r="BK435"/>
  <c r="J435"/>
  <c r="BE435"/>
  <c r="BI434"/>
  <c r="BH434"/>
  <c r="BG434"/>
  <c r="BF434"/>
  <c r="T434"/>
  <c r="R434"/>
  <c r="P434"/>
  <c r="BK434"/>
  <c r="J434"/>
  <c r="BE434"/>
  <c r="BI433"/>
  <c r="BH433"/>
  <c r="BG433"/>
  <c r="BF433"/>
  <c r="T433"/>
  <c r="R433"/>
  <c r="P433"/>
  <c r="BK433"/>
  <c r="J433"/>
  <c r="BE433"/>
  <c r="BI432"/>
  <c r="BH432"/>
  <c r="BG432"/>
  <c r="BF432"/>
  <c r="T432"/>
  <c r="R432"/>
  <c r="P432"/>
  <c r="BK432"/>
  <c r="J432"/>
  <c r="BE432"/>
  <c r="BI431"/>
  <c r="BH431"/>
  <c r="BG431"/>
  <c r="BF431"/>
  <c r="T431"/>
  <c r="R431"/>
  <c r="P431"/>
  <c r="BK431"/>
  <c r="J431"/>
  <c r="BE431"/>
  <c r="BI430"/>
  <c r="BH430"/>
  <c r="BG430"/>
  <c r="BF430"/>
  <c r="T430"/>
  <c r="R430"/>
  <c r="P430"/>
  <c r="BK430"/>
  <c r="J430"/>
  <c r="BE430"/>
  <c r="BI429"/>
  <c r="BH429"/>
  <c r="BG429"/>
  <c r="BF429"/>
  <c r="T429"/>
  <c r="R429"/>
  <c r="P429"/>
  <c r="BK429"/>
  <c r="J429"/>
  <c r="BE429"/>
  <c r="BI428"/>
  <c r="BH428"/>
  <c r="BG428"/>
  <c r="BF428"/>
  <c r="T428"/>
  <c r="R428"/>
  <c r="P428"/>
  <c r="BK428"/>
  <c r="J428"/>
  <c r="BE428"/>
  <c r="BI427"/>
  <c r="BH427"/>
  <c r="BG427"/>
  <c r="BF427"/>
  <c r="T427"/>
  <c r="R427"/>
  <c r="P427"/>
  <c r="BK427"/>
  <c r="J427"/>
  <c r="BE427"/>
  <c r="BI426"/>
  <c r="BH426"/>
  <c r="BG426"/>
  <c r="BF426"/>
  <c r="T426"/>
  <c r="R426"/>
  <c r="P426"/>
  <c r="BK426"/>
  <c r="J426"/>
  <c r="BE426"/>
  <c r="BI425"/>
  <c r="BH425"/>
  <c r="BG425"/>
  <c r="BF425"/>
  <c r="T425"/>
  <c r="R425"/>
  <c r="P425"/>
  <c r="BK425"/>
  <c r="J425"/>
  <c r="BE425"/>
  <c r="BI424"/>
  <c r="BH424"/>
  <c r="BG424"/>
  <c r="BF424"/>
  <c r="T424"/>
  <c r="R424"/>
  <c r="P424"/>
  <c r="BK424"/>
  <c r="J424"/>
  <c r="BE424"/>
  <c r="BI423"/>
  <c r="BH423"/>
  <c r="BG423"/>
  <c r="BF423"/>
  <c r="T423"/>
  <c r="R423"/>
  <c r="P423"/>
  <c r="BK423"/>
  <c r="J423"/>
  <c r="BE423"/>
  <c r="BI422"/>
  <c r="BH422"/>
  <c r="BG422"/>
  <c r="BF422"/>
  <c r="T422"/>
  <c r="R422"/>
  <c r="P422"/>
  <c r="BK422"/>
  <c r="J422"/>
  <c r="BE422"/>
  <c r="BI421"/>
  <c r="BH421"/>
  <c r="BG421"/>
  <c r="BF421"/>
  <c r="T421"/>
  <c r="R421"/>
  <c r="P421"/>
  <c r="BK421"/>
  <c r="J421"/>
  <c r="BE421"/>
  <c r="BI420"/>
  <c r="BH420"/>
  <c r="BG420"/>
  <c r="BF420"/>
  <c r="T420"/>
  <c r="R420"/>
  <c r="P420"/>
  <c r="BK420"/>
  <c r="J420"/>
  <c r="BE420"/>
  <c r="BI419"/>
  <c r="BH419"/>
  <c r="BG419"/>
  <c r="BF419"/>
  <c r="T419"/>
  <c r="R419"/>
  <c r="P419"/>
  <c r="BK419"/>
  <c r="J419"/>
  <c r="BE419"/>
  <c r="BI418"/>
  <c r="BH418"/>
  <c r="BG418"/>
  <c r="BF418"/>
  <c r="T418"/>
  <c r="R418"/>
  <c r="P418"/>
  <c r="BK418"/>
  <c r="J418"/>
  <c r="BE418"/>
  <c r="BI417"/>
  <c r="BH417"/>
  <c r="BG417"/>
  <c r="BF417"/>
  <c r="T417"/>
  <c r="R417"/>
  <c r="P417"/>
  <c r="BK417"/>
  <c r="J417"/>
  <c r="BE417"/>
  <c r="BI416"/>
  <c r="BH416"/>
  <c r="BG416"/>
  <c r="BF416"/>
  <c r="T416"/>
  <c r="R416"/>
  <c r="P416"/>
  <c r="BK416"/>
  <c r="J416"/>
  <c r="BE416"/>
  <c r="BI415"/>
  <c r="BH415"/>
  <c r="BG415"/>
  <c r="BF415"/>
  <c r="T415"/>
  <c r="R415"/>
  <c r="P415"/>
  <c r="BK415"/>
  <c r="J415"/>
  <c r="BE415"/>
  <c r="BI414"/>
  <c r="BH414"/>
  <c r="BG414"/>
  <c r="BF414"/>
  <c r="T414"/>
  <c r="R414"/>
  <c r="P414"/>
  <c r="BK414"/>
  <c r="J414"/>
  <c r="BE414"/>
  <c r="BI413"/>
  <c r="BH413"/>
  <c r="BG413"/>
  <c r="BF413"/>
  <c r="T413"/>
  <c r="R413"/>
  <c r="P413"/>
  <c r="BK413"/>
  <c r="J413"/>
  <c r="BE413"/>
  <c r="BI412"/>
  <c r="BH412"/>
  <c r="BG412"/>
  <c r="BF412"/>
  <c r="T412"/>
  <c r="R412"/>
  <c r="P412"/>
  <c r="BK412"/>
  <c r="J412"/>
  <c r="BE412"/>
  <c r="BI411"/>
  <c r="BH411"/>
  <c r="BG411"/>
  <c r="BF411"/>
  <c r="T411"/>
  <c r="R411"/>
  <c r="P411"/>
  <c r="BK411"/>
  <c r="J411"/>
  <c r="BE411"/>
  <c r="BI410"/>
  <c r="BH410"/>
  <c r="BG410"/>
  <c r="BF410"/>
  <c r="T410"/>
  <c r="R410"/>
  <c r="P410"/>
  <c r="BK410"/>
  <c r="J410"/>
  <c r="BE410"/>
  <c r="BI409"/>
  <c r="BH409"/>
  <c r="BG409"/>
  <c r="BF409"/>
  <c r="T409"/>
  <c r="R409"/>
  <c r="P409"/>
  <c r="BK409"/>
  <c r="J409"/>
  <c r="BE409"/>
  <c r="BI408"/>
  <c r="BH408"/>
  <c r="BG408"/>
  <c r="BF408"/>
  <c r="T408"/>
  <c r="R408"/>
  <c r="P408"/>
  <c r="BK408"/>
  <c r="J408"/>
  <c r="BE408"/>
  <c r="BI407"/>
  <c r="BH407"/>
  <c r="BG407"/>
  <c r="BF407"/>
  <c r="T407"/>
  <c r="R407"/>
  <c r="P407"/>
  <c r="BK407"/>
  <c r="J407"/>
  <c r="BE407"/>
  <c r="BI406"/>
  <c r="BH406"/>
  <c r="BG406"/>
  <c r="BF406"/>
  <c r="T406"/>
  <c r="R406"/>
  <c r="P406"/>
  <c r="BK406"/>
  <c r="J406"/>
  <c r="BE406"/>
  <c r="BI405"/>
  <c r="BH405"/>
  <c r="BG405"/>
  <c r="BF405"/>
  <c r="T405"/>
  <c r="R405"/>
  <c r="P405"/>
  <c r="BK405"/>
  <c r="J405"/>
  <c r="BE405"/>
  <c r="BI404"/>
  <c r="BH404"/>
  <c r="BG404"/>
  <c r="BF404"/>
  <c r="T404"/>
  <c r="R404"/>
  <c r="P404"/>
  <c r="BK404"/>
  <c r="J404"/>
  <c r="BE404"/>
  <c r="BI403"/>
  <c r="BH403"/>
  <c r="BG403"/>
  <c r="BF403"/>
  <c r="T403"/>
  <c r="R403"/>
  <c r="P403"/>
  <c r="BK403"/>
  <c r="J403"/>
  <c r="BE403"/>
  <c r="BI402"/>
  <c r="BH402"/>
  <c r="BG402"/>
  <c r="BF402"/>
  <c r="T402"/>
  <c r="R402"/>
  <c r="P402"/>
  <c r="BK402"/>
  <c r="J402"/>
  <c r="BE402"/>
  <c r="BI401"/>
  <c r="BH401"/>
  <c r="BG401"/>
  <c r="BF401"/>
  <c r="T401"/>
  <c r="R401"/>
  <c r="P401"/>
  <c r="BK401"/>
  <c r="J401"/>
  <c r="BE401"/>
  <c r="BI400"/>
  <c r="BH400"/>
  <c r="BG400"/>
  <c r="BF400"/>
  <c r="T400"/>
  <c r="R400"/>
  <c r="P400"/>
  <c r="BK400"/>
  <c r="J400"/>
  <c r="BE400"/>
  <c r="BI398"/>
  <c r="BH398"/>
  <c r="BG398"/>
  <c r="BF398"/>
  <c r="T398"/>
  <c r="R398"/>
  <c r="P398"/>
  <c r="BK398"/>
  <c r="J398"/>
  <c r="BE398"/>
  <c r="BI396"/>
  <c r="BH396"/>
  <c r="BG396"/>
  <c r="BF396"/>
  <c r="T396"/>
  <c r="R396"/>
  <c r="P396"/>
  <c r="BK396"/>
  <c r="J396"/>
  <c r="BE396"/>
  <c r="BI394"/>
  <c r="BH394"/>
  <c r="BG394"/>
  <c r="BF394"/>
  <c r="T394"/>
  <c r="R394"/>
  <c r="P394"/>
  <c r="BK394"/>
  <c r="J394"/>
  <c r="BE394"/>
  <c r="BI393"/>
  <c r="BH393"/>
  <c r="BG393"/>
  <c r="BF393"/>
  <c r="T393"/>
  <c r="R393"/>
  <c r="P393"/>
  <c r="BK393"/>
  <c r="J393"/>
  <c r="BE393"/>
  <c r="BI392"/>
  <c r="BH392"/>
  <c r="BG392"/>
  <c r="BF392"/>
  <c r="T392"/>
  <c r="R392"/>
  <c r="P392"/>
  <c r="BK392"/>
  <c r="J392"/>
  <c r="BE392"/>
  <c r="BI391"/>
  <c r="BH391"/>
  <c r="BG391"/>
  <c r="BF391"/>
  <c r="T391"/>
  <c r="R391"/>
  <c r="P391"/>
  <c r="BK391"/>
  <c r="J391"/>
  <c r="BE391"/>
  <c r="BI390"/>
  <c r="BH390"/>
  <c r="BG390"/>
  <c r="BF390"/>
  <c r="T390"/>
  <c r="R390"/>
  <c r="P390"/>
  <c r="BK390"/>
  <c r="J390"/>
  <c r="BE390"/>
  <c r="BI388"/>
  <c r="BH388"/>
  <c r="BG388"/>
  <c r="BF388"/>
  <c r="T388"/>
  <c r="R388"/>
  <c r="P388"/>
  <c r="BK388"/>
  <c r="J388"/>
  <c r="BE388"/>
  <c r="BI386"/>
  <c r="BH386"/>
  <c r="BG386"/>
  <c r="BF386"/>
  <c r="T386"/>
  <c r="R386"/>
  <c r="P386"/>
  <c r="BK386"/>
  <c r="J386"/>
  <c r="BE386"/>
  <c r="BI385"/>
  <c r="BH385"/>
  <c r="BG385"/>
  <c r="BF385"/>
  <c r="T385"/>
  <c r="R385"/>
  <c r="P385"/>
  <c r="BK385"/>
  <c r="J385"/>
  <c r="BE385"/>
  <c r="BI383"/>
  <c r="BH383"/>
  <c r="BG383"/>
  <c r="BF383"/>
  <c r="T383"/>
  <c r="R383"/>
  <c r="P383"/>
  <c r="BK383"/>
  <c r="J383"/>
  <c r="BE383"/>
  <c r="BI382"/>
  <c r="BH382"/>
  <c r="BG382"/>
  <c r="BF382"/>
  <c r="T382"/>
  <c r="R382"/>
  <c r="P382"/>
  <c r="BK382"/>
  <c r="J382"/>
  <c r="BE382"/>
  <c r="BI381"/>
  <c r="BH381"/>
  <c r="BG381"/>
  <c r="BF381"/>
  <c r="T381"/>
  <c r="R381"/>
  <c r="P381"/>
  <c r="BK381"/>
  <c r="J381"/>
  <c r="BE381"/>
  <c r="BI380"/>
  <c r="BH380"/>
  <c r="BG380"/>
  <c r="BF380"/>
  <c r="T380"/>
  <c r="R380"/>
  <c r="P380"/>
  <c r="BK380"/>
  <c r="J380"/>
  <c r="BE380"/>
  <c r="BI378"/>
  <c r="BH378"/>
  <c r="BG378"/>
  <c r="BF378"/>
  <c r="T378"/>
  <c r="R378"/>
  <c r="P378"/>
  <c r="BK378"/>
  <c r="J378"/>
  <c r="BE378"/>
  <c r="BI377"/>
  <c r="BH377"/>
  <c r="BG377"/>
  <c r="BF377"/>
  <c r="T377"/>
  <c r="R377"/>
  <c r="P377"/>
  <c r="BK377"/>
  <c r="J377"/>
  <c r="BE377"/>
  <c r="BI376"/>
  <c r="BH376"/>
  <c r="BG376"/>
  <c r="BF376"/>
  <c r="T376"/>
  <c r="R376"/>
  <c r="P376"/>
  <c r="BK376"/>
  <c r="J376"/>
  <c r="BE376"/>
  <c r="BI375"/>
  <c r="BH375"/>
  <c r="BG375"/>
  <c r="BF375"/>
  <c r="T375"/>
  <c r="R375"/>
  <c r="P375"/>
  <c r="BK375"/>
  <c r="J375"/>
  <c r="BE375"/>
  <c r="BI374"/>
  <c r="BH374"/>
  <c r="BG374"/>
  <c r="BF374"/>
  <c r="T374"/>
  <c r="R374"/>
  <c r="P374"/>
  <c r="BK374"/>
  <c r="J374"/>
  <c r="BE374"/>
  <c r="BI373"/>
  <c r="BH373"/>
  <c r="BG373"/>
  <c r="BF373"/>
  <c r="T373"/>
  <c r="R373"/>
  <c r="P373"/>
  <c r="BK373"/>
  <c r="J373"/>
  <c r="BE373"/>
  <c r="BI371"/>
  <c r="BH371"/>
  <c r="BG371"/>
  <c r="BF371"/>
  <c r="T371"/>
  <c r="R371"/>
  <c r="P371"/>
  <c r="BK371"/>
  <c r="J371"/>
  <c r="BE371"/>
  <c r="BI370"/>
  <c r="BH370"/>
  <c r="BG370"/>
  <c r="BF370"/>
  <c r="T370"/>
  <c r="R370"/>
  <c r="P370"/>
  <c r="BK370"/>
  <c r="J370"/>
  <c r="BE370"/>
  <c r="BI369"/>
  <c r="BH369"/>
  <c r="BG369"/>
  <c r="BF369"/>
  <c r="T369"/>
  <c r="R369"/>
  <c r="P369"/>
  <c r="BK369"/>
  <c r="J369"/>
  <c r="BE369"/>
  <c r="BI367"/>
  <c r="BH367"/>
  <c r="BG367"/>
  <c r="BF367"/>
  <c r="T367"/>
  <c r="R367"/>
  <c r="P367"/>
  <c r="BK367"/>
  <c r="J367"/>
  <c r="BE367"/>
  <c r="BI366"/>
  <c r="BH366"/>
  <c r="BG366"/>
  <c r="BF366"/>
  <c r="T366"/>
  <c r="R366"/>
  <c r="P366"/>
  <c r="BK366"/>
  <c r="J366"/>
  <c r="BE366"/>
  <c r="BI365"/>
  <c r="BH365"/>
  <c r="BG365"/>
  <c r="BF365"/>
  <c r="T365"/>
  <c r="R365"/>
  <c r="P365"/>
  <c r="BK365"/>
  <c r="J365"/>
  <c r="BE365"/>
  <c r="BI364"/>
  <c r="BH364"/>
  <c r="BG364"/>
  <c r="BF364"/>
  <c r="T364"/>
  <c r="R364"/>
  <c r="P364"/>
  <c r="BK364"/>
  <c r="J364"/>
  <c r="BE364"/>
  <c r="BI363"/>
  <c r="BH363"/>
  <c r="BG363"/>
  <c r="BF363"/>
  <c r="T363"/>
  <c r="R363"/>
  <c r="P363"/>
  <c r="BK363"/>
  <c r="J363"/>
  <c r="BE363"/>
  <c r="BI362"/>
  <c r="BH362"/>
  <c r="BG362"/>
  <c r="BF362"/>
  <c r="T362"/>
  <c r="R362"/>
  <c r="P362"/>
  <c r="BK362"/>
  <c r="J362"/>
  <c r="BE362"/>
  <c r="BI361"/>
  <c r="BH361"/>
  <c r="BG361"/>
  <c r="BF361"/>
  <c r="T361"/>
  <c r="R361"/>
  <c r="P361"/>
  <c r="BK361"/>
  <c r="J361"/>
  <c r="BE361"/>
  <c r="BI360"/>
  <c r="BH360"/>
  <c r="BG360"/>
  <c r="BF360"/>
  <c r="T360"/>
  <c r="R360"/>
  <c r="P360"/>
  <c r="BK360"/>
  <c r="J360"/>
  <c r="BE360"/>
  <c r="BI358"/>
  <c r="BH358"/>
  <c r="BG358"/>
  <c r="BF358"/>
  <c r="T358"/>
  <c r="R358"/>
  <c r="P358"/>
  <c r="BK358"/>
  <c r="J358"/>
  <c r="BE358"/>
  <c r="BI356"/>
  <c r="BH356"/>
  <c r="BG356"/>
  <c r="BF356"/>
  <c r="T356"/>
  <c r="R356"/>
  <c r="P356"/>
  <c r="BK356"/>
  <c r="J356"/>
  <c r="BE356"/>
  <c r="BI354"/>
  <c r="BH354"/>
  <c r="BG354"/>
  <c r="BF354"/>
  <c r="T354"/>
  <c r="R354"/>
  <c r="P354"/>
  <c r="BK354"/>
  <c r="J354"/>
  <c r="BE354"/>
  <c r="BI353"/>
  <c r="BH353"/>
  <c r="BG353"/>
  <c r="BF353"/>
  <c r="T353"/>
  <c r="R353"/>
  <c r="P353"/>
  <c r="BK353"/>
  <c r="J353"/>
  <c r="BE353"/>
  <c r="BI352"/>
  <c r="BH352"/>
  <c r="BG352"/>
  <c r="BF352"/>
  <c r="T352"/>
  <c r="R352"/>
  <c r="P352"/>
  <c r="BK352"/>
  <c r="J352"/>
  <c r="BE352"/>
  <c r="BI351"/>
  <c r="BH351"/>
  <c r="BG351"/>
  <c r="BF351"/>
  <c r="T351"/>
  <c r="R351"/>
  <c r="P351"/>
  <c r="BK351"/>
  <c r="J351"/>
  <c r="BE351"/>
  <c r="BI350"/>
  <c r="BH350"/>
  <c r="BG350"/>
  <c r="BF350"/>
  <c r="T350"/>
  <c r="R350"/>
  <c r="P350"/>
  <c r="BK350"/>
  <c r="J350"/>
  <c r="BE350"/>
  <c r="BI349"/>
  <c r="BH349"/>
  <c r="BG349"/>
  <c r="BF349"/>
  <c r="T349"/>
  <c r="T348"/>
  <c r="R349"/>
  <c r="R348"/>
  <c r="P349"/>
  <c r="P348"/>
  <c r="BK349"/>
  <c r="BK348"/>
  <c r="J348"/>
  <c r="J349"/>
  <c r="BE349"/>
  <c r="J60"/>
  <c r="BI347"/>
  <c r="BH347"/>
  <c r="BG347"/>
  <c r="BF347"/>
  <c r="T347"/>
  <c r="R347"/>
  <c r="P347"/>
  <c r="BK347"/>
  <c r="J347"/>
  <c r="BE347"/>
  <c r="BI346"/>
  <c r="BH346"/>
  <c r="BG346"/>
  <c r="BF346"/>
  <c r="T346"/>
  <c r="R346"/>
  <c r="P346"/>
  <c r="BK346"/>
  <c r="J346"/>
  <c r="BE346"/>
  <c r="BI345"/>
  <c r="BH345"/>
  <c r="BG345"/>
  <c r="BF345"/>
  <c r="T345"/>
  <c r="R345"/>
  <c r="P345"/>
  <c r="BK345"/>
  <c r="J345"/>
  <c r="BE345"/>
  <c r="BI343"/>
  <c r="BH343"/>
  <c r="BG343"/>
  <c r="BF343"/>
  <c r="T343"/>
  <c r="R343"/>
  <c r="P343"/>
  <c r="BK343"/>
  <c r="J343"/>
  <c r="BE343"/>
  <c r="BI342"/>
  <c r="BH342"/>
  <c r="BG342"/>
  <c r="BF342"/>
  <c r="T342"/>
  <c r="R342"/>
  <c r="P342"/>
  <c r="BK342"/>
  <c r="J342"/>
  <c r="BE342"/>
  <c r="BI341"/>
  <c r="BH341"/>
  <c r="BG341"/>
  <c r="BF341"/>
  <c r="T341"/>
  <c r="R341"/>
  <c r="P341"/>
  <c r="BK341"/>
  <c r="J341"/>
  <c r="BE341"/>
  <c r="BI340"/>
  <c r="BH340"/>
  <c r="BG340"/>
  <c r="BF340"/>
  <c r="T340"/>
  <c r="R340"/>
  <c r="P340"/>
  <c r="BK340"/>
  <c r="J340"/>
  <c r="BE340"/>
  <c r="BI339"/>
  <c r="BH339"/>
  <c r="BG339"/>
  <c r="BF339"/>
  <c r="T339"/>
  <c r="R339"/>
  <c r="P339"/>
  <c r="BK339"/>
  <c r="J339"/>
  <c r="BE339"/>
  <c r="BI338"/>
  <c r="BH338"/>
  <c r="BG338"/>
  <c r="BF338"/>
  <c r="T338"/>
  <c r="R338"/>
  <c r="P338"/>
  <c r="BK338"/>
  <c r="J338"/>
  <c r="BE338"/>
  <c r="BI337"/>
  <c r="BH337"/>
  <c r="BG337"/>
  <c r="BF337"/>
  <c r="T337"/>
  <c r="R337"/>
  <c r="P337"/>
  <c r="BK337"/>
  <c r="J337"/>
  <c r="BE337"/>
  <c r="BI334"/>
  <c r="BH334"/>
  <c r="BG334"/>
  <c r="BF334"/>
  <c r="T334"/>
  <c r="R334"/>
  <c r="P334"/>
  <c r="BK334"/>
  <c r="J334"/>
  <c r="BE334"/>
  <c r="BI333"/>
  <c r="BH333"/>
  <c r="BG333"/>
  <c r="BF333"/>
  <c r="T333"/>
  <c r="R333"/>
  <c r="P333"/>
  <c r="BK333"/>
  <c r="J333"/>
  <c r="BE333"/>
  <c r="BI330"/>
  <c r="BH330"/>
  <c r="BG330"/>
  <c r="BF330"/>
  <c r="T330"/>
  <c r="R330"/>
  <c r="P330"/>
  <c r="BK330"/>
  <c r="J330"/>
  <c r="BE330"/>
  <c r="BI328"/>
  <c r="BH328"/>
  <c r="BG328"/>
  <c r="BF328"/>
  <c r="T328"/>
  <c r="R328"/>
  <c r="P328"/>
  <c r="BK328"/>
  <c r="J328"/>
  <c r="BE328"/>
  <c r="BI327"/>
  <c r="BH327"/>
  <c r="BG327"/>
  <c r="BF327"/>
  <c r="T327"/>
  <c r="R327"/>
  <c r="P327"/>
  <c r="BK327"/>
  <c r="J327"/>
  <c r="BE327"/>
  <c r="BI325"/>
  <c r="BH325"/>
  <c r="BG325"/>
  <c r="BF325"/>
  <c r="T325"/>
  <c r="T324"/>
  <c r="R325"/>
  <c r="R324"/>
  <c r="P325"/>
  <c r="P324"/>
  <c r="BK325"/>
  <c r="BK324"/>
  <c r="J324"/>
  <c r="J325"/>
  <c r="BE325"/>
  <c r="J59"/>
  <c r="BI323"/>
  <c r="BH323"/>
  <c r="BG323"/>
  <c r="BF323"/>
  <c r="T323"/>
  <c r="R323"/>
  <c r="P323"/>
  <c r="BK323"/>
  <c r="J323"/>
  <c r="BE323"/>
  <c r="BI322"/>
  <c r="BH322"/>
  <c r="BG322"/>
  <c r="BF322"/>
  <c r="T322"/>
  <c r="R322"/>
  <c r="P322"/>
  <c r="BK322"/>
  <c r="J322"/>
  <c r="BE322"/>
  <c r="BI321"/>
  <c r="BH321"/>
  <c r="BG321"/>
  <c r="BF321"/>
  <c r="T321"/>
  <c r="R321"/>
  <c r="P321"/>
  <c r="BK321"/>
  <c r="J321"/>
  <c r="BE321"/>
  <c r="BI320"/>
  <c r="BH320"/>
  <c r="BG320"/>
  <c r="BF320"/>
  <c r="T320"/>
  <c r="R320"/>
  <c r="P320"/>
  <c r="BK320"/>
  <c r="J320"/>
  <c r="BE320"/>
  <c r="BI318"/>
  <c r="BH318"/>
  <c r="BG318"/>
  <c r="BF318"/>
  <c r="T318"/>
  <c r="R318"/>
  <c r="P318"/>
  <c r="BK318"/>
  <c r="J318"/>
  <c r="BE318"/>
  <c r="BI316"/>
  <c r="BH316"/>
  <c r="BG316"/>
  <c r="BF316"/>
  <c r="T316"/>
  <c r="R316"/>
  <c r="P316"/>
  <c r="BK316"/>
  <c r="J316"/>
  <c r="BE316"/>
  <c r="BI315"/>
  <c r="BH315"/>
  <c r="BG315"/>
  <c r="BF315"/>
  <c r="T315"/>
  <c r="R315"/>
  <c r="P315"/>
  <c r="BK315"/>
  <c r="J315"/>
  <c r="BE315"/>
  <c r="BI313"/>
  <c r="BH313"/>
  <c r="BG313"/>
  <c r="BF313"/>
  <c r="T313"/>
  <c r="R313"/>
  <c r="P313"/>
  <c r="BK313"/>
  <c r="J313"/>
  <c r="BE313"/>
  <c r="BI311"/>
  <c r="BH311"/>
  <c r="BG311"/>
  <c r="BF311"/>
  <c r="T311"/>
  <c r="R311"/>
  <c r="P311"/>
  <c r="BK311"/>
  <c r="J311"/>
  <c r="BE311"/>
  <c r="BI309"/>
  <c r="BH309"/>
  <c r="BG309"/>
  <c r="BF309"/>
  <c r="T309"/>
  <c r="R309"/>
  <c r="P309"/>
  <c r="BK309"/>
  <c r="J309"/>
  <c r="BE309"/>
  <c r="BI307"/>
  <c r="BH307"/>
  <c r="BG307"/>
  <c r="BF307"/>
  <c r="T307"/>
  <c r="R307"/>
  <c r="P307"/>
  <c r="BK307"/>
  <c r="J307"/>
  <c r="BE307"/>
  <c r="BI305"/>
  <c r="BH305"/>
  <c r="BG305"/>
  <c r="BF305"/>
  <c r="T305"/>
  <c r="R305"/>
  <c r="P305"/>
  <c r="BK305"/>
  <c r="J305"/>
  <c r="BE305"/>
  <c r="BI304"/>
  <c r="BH304"/>
  <c r="BG304"/>
  <c r="BF304"/>
  <c r="T304"/>
  <c r="R304"/>
  <c r="P304"/>
  <c r="BK304"/>
  <c r="J304"/>
  <c r="BE304"/>
  <c r="BI302"/>
  <c r="BH302"/>
  <c r="BG302"/>
  <c r="BF302"/>
  <c r="T302"/>
  <c r="R302"/>
  <c r="P302"/>
  <c r="BK302"/>
  <c r="J302"/>
  <c r="BE302"/>
  <c r="BI301"/>
  <c r="BH301"/>
  <c r="BG301"/>
  <c r="BF301"/>
  <c r="T301"/>
  <c r="R301"/>
  <c r="P301"/>
  <c r="BK301"/>
  <c r="J301"/>
  <c r="BE301"/>
  <c r="BI300"/>
  <c r="BH300"/>
  <c r="BG300"/>
  <c r="BF300"/>
  <c r="T300"/>
  <c r="R300"/>
  <c r="P300"/>
  <c r="BK300"/>
  <c r="J300"/>
  <c r="BE300"/>
  <c r="BI298"/>
  <c r="BH298"/>
  <c r="BG298"/>
  <c r="BF298"/>
  <c r="T298"/>
  <c r="R298"/>
  <c r="P298"/>
  <c r="BK298"/>
  <c r="J298"/>
  <c r="BE298"/>
  <c r="BI296"/>
  <c r="BH296"/>
  <c r="BG296"/>
  <c r="BF296"/>
  <c r="T296"/>
  <c r="R296"/>
  <c r="P296"/>
  <c r="BK296"/>
  <c r="J296"/>
  <c r="BE296"/>
  <c r="BI294"/>
  <c r="BH294"/>
  <c r="BG294"/>
  <c r="BF294"/>
  <c r="T294"/>
  <c r="R294"/>
  <c r="P294"/>
  <c r="BK294"/>
  <c r="J294"/>
  <c r="BE294"/>
  <c r="BI292"/>
  <c r="BH292"/>
  <c r="BG292"/>
  <c r="BF292"/>
  <c r="T292"/>
  <c r="R292"/>
  <c r="P292"/>
  <c r="BK292"/>
  <c r="J292"/>
  <c r="BE292"/>
  <c r="BI291"/>
  <c r="BH291"/>
  <c r="BG291"/>
  <c r="BF291"/>
  <c r="T291"/>
  <c r="R291"/>
  <c r="P291"/>
  <c r="BK291"/>
  <c r="J291"/>
  <c r="BE291"/>
  <c r="BI289"/>
  <c r="BH289"/>
  <c r="BG289"/>
  <c r="BF289"/>
  <c r="T289"/>
  <c r="R289"/>
  <c r="P289"/>
  <c r="BK289"/>
  <c r="J289"/>
  <c r="BE289"/>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2"/>
  <c r="BH282"/>
  <c r="BG282"/>
  <c r="BF282"/>
  <c r="T282"/>
  <c r="R282"/>
  <c r="P282"/>
  <c r="BK282"/>
  <c r="J282"/>
  <c r="BE282"/>
  <c r="BI281"/>
  <c r="BH281"/>
  <c r="BG281"/>
  <c r="BF281"/>
  <c r="T281"/>
  <c r="R281"/>
  <c r="P281"/>
  <c r="BK281"/>
  <c r="J281"/>
  <c r="BE281"/>
  <c r="BI280"/>
  <c r="BH280"/>
  <c r="BG280"/>
  <c r="BF280"/>
  <c r="T280"/>
  <c r="R280"/>
  <c r="P280"/>
  <c r="BK280"/>
  <c r="J280"/>
  <c r="BE280"/>
  <c r="BI279"/>
  <c r="BH279"/>
  <c r="BG279"/>
  <c r="BF279"/>
  <c r="T279"/>
  <c r="R279"/>
  <c r="P279"/>
  <c r="BK279"/>
  <c r="J279"/>
  <c r="BE279"/>
  <c r="BI277"/>
  <c r="BH277"/>
  <c r="BG277"/>
  <c r="BF277"/>
  <c r="T277"/>
  <c r="R277"/>
  <c r="P277"/>
  <c r="BK277"/>
  <c r="J277"/>
  <c r="BE277"/>
  <c r="BI275"/>
  <c r="BH275"/>
  <c r="BG275"/>
  <c r="BF275"/>
  <c r="T275"/>
  <c r="R275"/>
  <c r="P275"/>
  <c r="BK275"/>
  <c r="J275"/>
  <c r="BE275"/>
  <c r="BI274"/>
  <c r="BH274"/>
  <c r="BG274"/>
  <c r="BF274"/>
  <c r="T274"/>
  <c r="R274"/>
  <c r="P274"/>
  <c r="BK274"/>
  <c r="J274"/>
  <c r="BE274"/>
  <c r="BI272"/>
  <c r="BH272"/>
  <c r="BG272"/>
  <c r="BF272"/>
  <c r="T272"/>
  <c r="R272"/>
  <c r="P272"/>
  <c r="BK272"/>
  <c r="J272"/>
  <c r="BE272"/>
  <c r="BI271"/>
  <c r="BH271"/>
  <c r="BG271"/>
  <c r="BF271"/>
  <c r="T271"/>
  <c r="R271"/>
  <c r="P271"/>
  <c r="BK271"/>
  <c r="J271"/>
  <c r="BE271"/>
  <c r="BI269"/>
  <c r="BH269"/>
  <c r="BG269"/>
  <c r="BF269"/>
  <c r="T269"/>
  <c r="R269"/>
  <c r="P269"/>
  <c r="BK269"/>
  <c r="J269"/>
  <c r="BE269"/>
  <c r="BI267"/>
  <c r="BH267"/>
  <c r="BG267"/>
  <c r="BF267"/>
  <c r="T267"/>
  <c r="R267"/>
  <c r="P267"/>
  <c r="BK267"/>
  <c r="J267"/>
  <c r="BE267"/>
  <c r="BI266"/>
  <c r="BH266"/>
  <c r="BG266"/>
  <c r="BF266"/>
  <c r="T266"/>
  <c r="R266"/>
  <c r="P266"/>
  <c r="BK266"/>
  <c r="J266"/>
  <c r="BE266"/>
  <c r="BI264"/>
  <c r="BH264"/>
  <c r="BG264"/>
  <c r="BF264"/>
  <c r="T264"/>
  <c r="R264"/>
  <c r="P264"/>
  <c r="BK264"/>
  <c r="J264"/>
  <c r="BE264"/>
  <c r="BI263"/>
  <c r="BH263"/>
  <c r="BG263"/>
  <c r="BF263"/>
  <c r="T263"/>
  <c r="R263"/>
  <c r="P263"/>
  <c r="BK263"/>
  <c r="J263"/>
  <c r="BE263"/>
  <c r="BI261"/>
  <c r="BH261"/>
  <c r="BG261"/>
  <c r="BF261"/>
  <c r="T261"/>
  <c r="R261"/>
  <c r="P261"/>
  <c r="BK261"/>
  <c r="J261"/>
  <c r="BE261"/>
  <c r="BI260"/>
  <c r="BH260"/>
  <c r="BG260"/>
  <c r="BF260"/>
  <c r="T260"/>
  <c r="R260"/>
  <c r="P260"/>
  <c r="BK260"/>
  <c r="J260"/>
  <c r="BE260"/>
  <c r="BI258"/>
  <c r="BH258"/>
  <c r="BG258"/>
  <c r="BF258"/>
  <c r="T258"/>
  <c r="T257"/>
  <c r="R258"/>
  <c r="R257"/>
  <c r="P258"/>
  <c r="P257"/>
  <c r="BK258"/>
  <c r="BK257"/>
  <c r="J257"/>
  <c r="J258"/>
  <c r="BE258"/>
  <c r="J58"/>
  <c r="BI255"/>
  <c r="BH255"/>
  <c r="BG255"/>
  <c r="BF255"/>
  <c r="T255"/>
  <c r="R255"/>
  <c r="P255"/>
  <c r="BK255"/>
  <c r="J255"/>
  <c r="BE255"/>
  <c r="BI253"/>
  <c r="BH253"/>
  <c r="BG253"/>
  <c r="BF253"/>
  <c r="T253"/>
  <c r="R253"/>
  <c r="P253"/>
  <c r="BK253"/>
  <c r="J253"/>
  <c r="BE253"/>
  <c r="BI252"/>
  <c r="BH252"/>
  <c r="BG252"/>
  <c r="BF252"/>
  <c r="T252"/>
  <c r="R252"/>
  <c r="P252"/>
  <c r="BK252"/>
  <c r="J252"/>
  <c r="BE252"/>
  <c r="BI250"/>
  <c r="BH250"/>
  <c r="BG250"/>
  <c r="BF250"/>
  <c r="T250"/>
  <c r="R250"/>
  <c r="P250"/>
  <c r="BK250"/>
  <c r="J250"/>
  <c r="BE250"/>
  <c r="BI249"/>
  <c r="BH249"/>
  <c r="BG249"/>
  <c r="BF249"/>
  <c r="T249"/>
  <c r="R249"/>
  <c r="P249"/>
  <c r="BK249"/>
  <c r="J249"/>
  <c r="BE249"/>
  <c r="BI247"/>
  <c r="BH247"/>
  <c r="BG247"/>
  <c r="BF247"/>
  <c r="T247"/>
  <c r="R247"/>
  <c r="P247"/>
  <c r="BK247"/>
  <c r="J247"/>
  <c r="BE247"/>
  <c r="BI245"/>
  <c r="BH245"/>
  <c r="BG245"/>
  <c r="BF245"/>
  <c r="T245"/>
  <c r="R245"/>
  <c r="P245"/>
  <c r="BK245"/>
  <c r="J245"/>
  <c r="BE245"/>
  <c r="BI244"/>
  <c r="BH244"/>
  <c r="BG244"/>
  <c r="BF244"/>
  <c r="T244"/>
  <c r="R244"/>
  <c r="P244"/>
  <c r="BK244"/>
  <c r="J244"/>
  <c r="BE244"/>
  <c r="BI242"/>
  <c r="BH242"/>
  <c r="BG242"/>
  <c r="BF242"/>
  <c r="T242"/>
  <c r="R242"/>
  <c r="P242"/>
  <c r="BK242"/>
  <c r="J242"/>
  <c r="BE242"/>
  <c r="BI241"/>
  <c r="BH241"/>
  <c r="BG241"/>
  <c r="BF241"/>
  <c r="T241"/>
  <c r="R241"/>
  <c r="P241"/>
  <c r="BK241"/>
  <c r="J241"/>
  <c r="BE241"/>
  <c r="BI239"/>
  <c r="BH239"/>
  <c r="BG239"/>
  <c r="BF239"/>
  <c r="T239"/>
  <c r="R239"/>
  <c r="P239"/>
  <c r="BK239"/>
  <c r="J239"/>
  <c r="BE239"/>
  <c r="BI237"/>
  <c r="BH237"/>
  <c r="BG237"/>
  <c r="BF237"/>
  <c r="T237"/>
  <c r="R237"/>
  <c r="P237"/>
  <c r="BK237"/>
  <c r="J237"/>
  <c r="BE237"/>
  <c r="BI236"/>
  <c r="BH236"/>
  <c r="BG236"/>
  <c r="BF236"/>
  <c r="T236"/>
  <c r="R236"/>
  <c r="P236"/>
  <c r="BK236"/>
  <c r="J236"/>
  <c r="BE236"/>
  <c r="BI235"/>
  <c r="BH235"/>
  <c r="BG235"/>
  <c r="BF235"/>
  <c r="T235"/>
  <c r="R235"/>
  <c r="P235"/>
  <c r="BK235"/>
  <c r="J235"/>
  <c r="BE235"/>
  <c r="BI233"/>
  <c r="BH233"/>
  <c r="BG233"/>
  <c r="BF233"/>
  <c r="T233"/>
  <c r="T232"/>
  <c r="R233"/>
  <c r="R232"/>
  <c r="P233"/>
  <c r="P232"/>
  <c r="BK233"/>
  <c r="BK232"/>
  <c r="J232"/>
  <c r="J233"/>
  <c r="BE233"/>
  <c r="J57"/>
  <c r="BI231"/>
  <c r="BH231"/>
  <c r="BG231"/>
  <c r="BF231"/>
  <c r="T231"/>
  <c r="R231"/>
  <c r="P231"/>
  <c r="BK231"/>
  <c r="J231"/>
  <c r="BE231"/>
  <c r="BI230"/>
  <c r="BH230"/>
  <c r="BG230"/>
  <c r="BF230"/>
  <c r="T230"/>
  <c r="R230"/>
  <c r="P230"/>
  <c r="BK230"/>
  <c r="J230"/>
  <c r="BE230"/>
  <c r="BI228"/>
  <c r="BH228"/>
  <c r="BG228"/>
  <c r="BF228"/>
  <c r="T228"/>
  <c r="R228"/>
  <c r="P228"/>
  <c r="BK228"/>
  <c r="J228"/>
  <c r="BE228"/>
  <c r="BI227"/>
  <c r="BH227"/>
  <c r="BG227"/>
  <c r="BF227"/>
  <c r="T227"/>
  <c r="R227"/>
  <c r="P227"/>
  <c r="BK227"/>
  <c r="J227"/>
  <c r="BE227"/>
  <c r="BI226"/>
  <c r="BH226"/>
  <c r="BG226"/>
  <c r="BF226"/>
  <c r="T226"/>
  <c r="R226"/>
  <c r="P226"/>
  <c r="BK226"/>
  <c r="J226"/>
  <c r="BE226"/>
  <c r="BI224"/>
  <c r="BH224"/>
  <c r="BG224"/>
  <c r="BF224"/>
  <c r="T224"/>
  <c r="R224"/>
  <c r="P224"/>
  <c r="BK224"/>
  <c r="J224"/>
  <c r="BE224"/>
  <c r="BI223"/>
  <c r="BH223"/>
  <c r="BG223"/>
  <c r="BF223"/>
  <c r="T223"/>
  <c r="R223"/>
  <c r="P223"/>
  <c r="BK223"/>
  <c r="J223"/>
  <c r="BE223"/>
  <c r="BI221"/>
  <c r="BH221"/>
  <c r="BG221"/>
  <c r="BF221"/>
  <c r="T221"/>
  <c r="R221"/>
  <c r="P221"/>
  <c r="BK221"/>
  <c r="J221"/>
  <c r="BE221"/>
  <c r="BI219"/>
  <c r="BH219"/>
  <c r="BG219"/>
  <c r="BF219"/>
  <c r="T219"/>
  <c r="R219"/>
  <c r="P219"/>
  <c r="BK219"/>
  <c r="J219"/>
  <c r="BE219"/>
  <c r="BI218"/>
  <c r="BH218"/>
  <c r="BG218"/>
  <c r="BF218"/>
  <c r="T218"/>
  <c r="R218"/>
  <c r="P218"/>
  <c r="BK218"/>
  <c r="J218"/>
  <c r="BE218"/>
  <c r="BI217"/>
  <c r="BH217"/>
  <c r="BG217"/>
  <c r="BF217"/>
  <c r="T217"/>
  <c r="R217"/>
  <c r="P217"/>
  <c r="BK217"/>
  <c r="J217"/>
  <c r="BE217"/>
  <c r="BI215"/>
  <c r="BH215"/>
  <c r="BG215"/>
  <c r="BF215"/>
  <c r="T215"/>
  <c r="R215"/>
  <c r="P215"/>
  <c r="BK215"/>
  <c r="J215"/>
  <c r="BE215"/>
  <c r="BI213"/>
  <c r="BH213"/>
  <c r="BG213"/>
  <c r="BF213"/>
  <c r="T213"/>
  <c r="R213"/>
  <c r="P213"/>
  <c r="BK213"/>
  <c r="J213"/>
  <c r="BE213"/>
  <c r="BI212"/>
  <c r="BH212"/>
  <c r="BG212"/>
  <c r="BF212"/>
  <c r="T212"/>
  <c r="R212"/>
  <c r="P212"/>
  <c r="BK212"/>
  <c r="J212"/>
  <c r="BE212"/>
  <c r="BI210"/>
  <c r="BH210"/>
  <c r="BG210"/>
  <c r="BF210"/>
  <c r="T210"/>
  <c r="R210"/>
  <c r="P210"/>
  <c r="BK210"/>
  <c r="J210"/>
  <c r="BE210"/>
  <c r="BI208"/>
  <c r="BH208"/>
  <c r="BG208"/>
  <c r="BF208"/>
  <c r="T208"/>
  <c r="R208"/>
  <c r="P208"/>
  <c r="BK208"/>
  <c r="J208"/>
  <c r="BE208"/>
  <c r="BI207"/>
  <c r="BH207"/>
  <c r="BG207"/>
  <c r="BF207"/>
  <c r="T207"/>
  <c r="R207"/>
  <c r="P207"/>
  <c r="BK207"/>
  <c r="J207"/>
  <c r="BE207"/>
  <c r="BI205"/>
  <c r="BH205"/>
  <c r="BG205"/>
  <c r="BF205"/>
  <c r="T205"/>
  <c r="R205"/>
  <c r="P205"/>
  <c r="BK205"/>
  <c r="J205"/>
  <c r="BE205"/>
  <c r="BI204"/>
  <c r="BH204"/>
  <c r="BG204"/>
  <c r="BF204"/>
  <c r="T204"/>
  <c r="R204"/>
  <c r="P204"/>
  <c r="BK204"/>
  <c r="J204"/>
  <c r="BE204"/>
  <c r="BI202"/>
  <c r="BH202"/>
  <c r="BG202"/>
  <c r="BF202"/>
  <c r="T202"/>
  <c r="R202"/>
  <c r="P202"/>
  <c r="BK202"/>
  <c r="J202"/>
  <c r="BE202"/>
  <c r="BI201"/>
  <c r="BH201"/>
  <c r="BG201"/>
  <c r="BF201"/>
  <c r="T201"/>
  <c r="R201"/>
  <c r="P201"/>
  <c r="BK201"/>
  <c r="J201"/>
  <c r="BE201"/>
  <c r="BI199"/>
  <c r="BH199"/>
  <c r="BG199"/>
  <c r="BF199"/>
  <c r="T199"/>
  <c r="R199"/>
  <c r="P199"/>
  <c r="BK199"/>
  <c r="J199"/>
  <c r="BE199"/>
  <c r="BI197"/>
  <c r="BH197"/>
  <c r="BG197"/>
  <c r="BF197"/>
  <c r="T197"/>
  <c r="R197"/>
  <c r="P197"/>
  <c r="BK197"/>
  <c r="J197"/>
  <c r="BE197"/>
  <c r="BI196"/>
  <c r="BH196"/>
  <c r="BG196"/>
  <c r="BF196"/>
  <c r="T196"/>
  <c r="R196"/>
  <c r="P196"/>
  <c r="BK196"/>
  <c r="J196"/>
  <c r="BE196"/>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8"/>
  <c r="BH188"/>
  <c r="BG188"/>
  <c r="BF188"/>
  <c r="T188"/>
  <c r="T187"/>
  <c r="R188"/>
  <c r="R187"/>
  <c r="P188"/>
  <c r="P187"/>
  <c r="BK188"/>
  <c r="BK187"/>
  <c r="J187"/>
  <c r="J188"/>
  <c r="BE188"/>
  <c r="J56"/>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5"/>
  <c r="BH175"/>
  <c r="BG175"/>
  <c r="BF175"/>
  <c r="T175"/>
  <c r="R175"/>
  <c r="P175"/>
  <c r="BK175"/>
  <c r="J175"/>
  <c r="BE175"/>
  <c r="BI173"/>
  <c r="BH173"/>
  <c r="BG173"/>
  <c r="BF173"/>
  <c r="T173"/>
  <c r="R173"/>
  <c r="P173"/>
  <c r="BK173"/>
  <c r="J173"/>
  <c r="BE173"/>
  <c r="BI171"/>
  <c r="BH171"/>
  <c r="BG171"/>
  <c r="BF171"/>
  <c r="T171"/>
  <c r="R171"/>
  <c r="P171"/>
  <c r="BK171"/>
  <c r="J171"/>
  <c r="BE171"/>
  <c r="BI170"/>
  <c r="BH170"/>
  <c r="BG170"/>
  <c r="BF170"/>
  <c r="T170"/>
  <c r="R170"/>
  <c r="P170"/>
  <c r="BK170"/>
  <c r="J170"/>
  <c r="BE170"/>
  <c r="BI169"/>
  <c r="BH169"/>
  <c r="BG169"/>
  <c r="BF169"/>
  <c r="T169"/>
  <c r="T168"/>
  <c r="R169"/>
  <c r="R168"/>
  <c r="P169"/>
  <c r="P168"/>
  <c r="BK169"/>
  <c r="BK168"/>
  <c r="J168"/>
  <c r="J169"/>
  <c r="BE169"/>
  <c r="J55"/>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5"/>
  <c r="BH155"/>
  <c r="BG155"/>
  <c r="BF155"/>
  <c r="T155"/>
  <c r="R155"/>
  <c r="P155"/>
  <c r="BK155"/>
  <c r="J155"/>
  <c r="BE155"/>
  <c r="BI154"/>
  <c r="BH154"/>
  <c r="BG154"/>
  <c r="BF154"/>
  <c r="T154"/>
  <c r="R154"/>
  <c r="P154"/>
  <c r="BK154"/>
  <c r="J154"/>
  <c r="BE154"/>
  <c r="BI152"/>
  <c r="BH152"/>
  <c r="BG152"/>
  <c r="BF152"/>
  <c r="T152"/>
  <c r="R152"/>
  <c r="P152"/>
  <c r="BK152"/>
  <c r="J152"/>
  <c r="BE152"/>
  <c r="BI151"/>
  <c r="BH151"/>
  <c r="BG151"/>
  <c r="BF151"/>
  <c r="T151"/>
  <c r="R151"/>
  <c r="P151"/>
  <c r="BK151"/>
  <c r="J151"/>
  <c r="BE151"/>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4"/>
  <c r="BH134"/>
  <c r="BG134"/>
  <c r="BF134"/>
  <c r="T134"/>
  <c r="R134"/>
  <c r="P134"/>
  <c r="BK134"/>
  <c r="J134"/>
  <c r="BE134"/>
  <c r="BI133"/>
  <c r="BH133"/>
  <c r="BG133"/>
  <c r="BF133"/>
  <c r="T133"/>
  <c r="R133"/>
  <c r="P133"/>
  <c r="BK133"/>
  <c r="J133"/>
  <c r="BE133"/>
  <c r="BI132"/>
  <c r="BH132"/>
  <c r="BG132"/>
  <c r="BF132"/>
  <c r="T132"/>
  <c r="R132"/>
  <c r="P132"/>
  <c r="BK132"/>
  <c r="J132"/>
  <c r="BE132"/>
  <c r="BI130"/>
  <c r="BH130"/>
  <c r="BG130"/>
  <c r="BF130"/>
  <c r="T130"/>
  <c r="R130"/>
  <c r="P130"/>
  <c r="BK130"/>
  <c r="J130"/>
  <c r="BE130"/>
  <c r="BI129"/>
  <c r="BH129"/>
  <c r="BG129"/>
  <c r="BF129"/>
  <c r="T129"/>
  <c r="R129"/>
  <c r="P129"/>
  <c r="BK129"/>
  <c r="J129"/>
  <c r="BE129"/>
  <c r="BI128"/>
  <c r="BH128"/>
  <c r="BG128"/>
  <c r="BF128"/>
  <c r="T128"/>
  <c r="R128"/>
  <c r="P128"/>
  <c r="BK128"/>
  <c r="J128"/>
  <c r="BE128"/>
  <c r="BI126"/>
  <c r="BH126"/>
  <c r="BG126"/>
  <c r="BF126"/>
  <c r="T126"/>
  <c r="R126"/>
  <c r="P126"/>
  <c r="BK126"/>
  <c r="J126"/>
  <c r="BE126"/>
  <c r="BI125"/>
  <c r="BH125"/>
  <c r="BG125"/>
  <c r="BF125"/>
  <c r="T125"/>
  <c r="R125"/>
  <c r="P125"/>
  <c r="BK125"/>
  <c r="J125"/>
  <c r="BE125"/>
  <c r="BI124"/>
  <c r="BH124"/>
  <c r="BG124"/>
  <c r="BF124"/>
  <c r="T124"/>
  <c r="R124"/>
  <c r="P124"/>
  <c r="BK124"/>
  <c r="J124"/>
  <c r="BE124"/>
  <c r="BI122"/>
  <c r="BH122"/>
  <c r="BG122"/>
  <c r="BF122"/>
  <c r="T122"/>
  <c r="R122"/>
  <c r="P122"/>
  <c r="BK122"/>
  <c r="J122"/>
  <c r="BE122"/>
  <c r="BI120"/>
  <c r="BH120"/>
  <c r="BG120"/>
  <c r="BF120"/>
  <c r="T120"/>
  <c r="R120"/>
  <c r="P120"/>
  <c r="BK120"/>
  <c r="J120"/>
  <c r="BE120"/>
  <c r="BI119"/>
  <c r="BH119"/>
  <c r="BG119"/>
  <c r="BF119"/>
  <c r="T119"/>
  <c r="R119"/>
  <c r="P119"/>
  <c r="BK119"/>
  <c r="J119"/>
  <c r="BE119"/>
  <c r="BI117"/>
  <c r="BH117"/>
  <c r="BG117"/>
  <c r="BF117"/>
  <c r="T117"/>
  <c r="R117"/>
  <c r="P117"/>
  <c r="BK117"/>
  <c r="J117"/>
  <c r="BE117"/>
  <c r="BI115"/>
  <c r="BH115"/>
  <c r="BG115"/>
  <c r="BF115"/>
  <c r="T115"/>
  <c r="R115"/>
  <c r="P115"/>
  <c r="BK115"/>
  <c r="J115"/>
  <c r="BE115"/>
  <c r="BI114"/>
  <c r="BH114"/>
  <c r="BG114"/>
  <c r="BF114"/>
  <c r="T114"/>
  <c r="R114"/>
  <c r="P114"/>
  <c r="BK114"/>
  <c r="J114"/>
  <c r="BE114"/>
  <c r="BI112"/>
  <c r="BH112"/>
  <c r="BG112"/>
  <c r="BF112"/>
  <c r="T112"/>
  <c r="R112"/>
  <c r="P112"/>
  <c r="BK112"/>
  <c r="J112"/>
  <c r="BE112"/>
  <c r="BI110"/>
  <c r="BH110"/>
  <c r="BG110"/>
  <c r="BF110"/>
  <c r="T110"/>
  <c r="R110"/>
  <c r="P110"/>
  <c r="BK110"/>
  <c r="J110"/>
  <c r="BE110"/>
  <c r="BI109"/>
  <c r="BH109"/>
  <c r="BG109"/>
  <c r="BF109"/>
  <c r="T109"/>
  <c r="R109"/>
  <c r="P109"/>
  <c r="BK109"/>
  <c r="J109"/>
  <c r="BE109"/>
  <c r="BI107"/>
  <c r="BH107"/>
  <c r="BG107"/>
  <c r="BF107"/>
  <c r="T107"/>
  <c r="R107"/>
  <c r="P107"/>
  <c r="BK107"/>
  <c r="J107"/>
  <c r="BE107"/>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F32"/>
  <c i="1" r="BD52"/>
  <c i="2" r="BH98"/>
  <c r="F31"/>
  <c i="1" r="BC52"/>
  <c i="2" r="BG98"/>
  <c r="F30"/>
  <c i="1" r="BB52"/>
  <c i="2" r="BF98"/>
  <c r="J29"/>
  <c i="1" r="AW52"/>
  <c i="2" r="F29"/>
  <c i="1" r="BA52"/>
  <c i="2" r="T98"/>
  <c r="T97"/>
  <c r="T96"/>
  <c r="T95"/>
  <c r="R98"/>
  <c r="R97"/>
  <c r="R96"/>
  <c r="R95"/>
  <c r="P98"/>
  <c r="P97"/>
  <c r="P96"/>
  <c r="P95"/>
  <c i="1" r="AU52"/>
  <c i="2" r="BK98"/>
  <c r="BK97"/>
  <c r="J97"/>
  <c r="BK96"/>
  <c r="J96"/>
  <c r="BK95"/>
  <c r="J95"/>
  <c r="J52"/>
  <c r="J25"/>
  <c i="1" r="AG52"/>
  <c i="2" r="J98"/>
  <c r="BE98"/>
  <c r="J28"/>
  <c i="1" r="AV52"/>
  <c i="2" r="F28"/>
  <c i="1" r="AZ52"/>
  <c i="2" r="J54"/>
  <c r="J53"/>
  <c r="F91"/>
  <c r="F89"/>
  <c r="E87"/>
  <c r="F47"/>
  <c r="F45"/>
  <c r="E43"/>
  <c r="J34"/>
  <c r="J19"/>
  <c r="E19"/>
  <c r="J91"/>
  <c r="J47"/>
  <c r="J18"/>
  <c r="J16"/>
  <c r="E16"/>
  <c r="F92"/>
  <c r="F48"/>
  <c r="J15"/>
  <c r="J10"/>
  <c r="J89"/>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<sst xmlns="http://schemas.openxmlformats.org/spreadsheetml/2006/main">
  <si>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</si>
  <si>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</si>
  <si>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</si>
  <si>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</si>
  <si>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</si>
  <si>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</si>
  <si>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</si>
  <si>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{7058a8a4-14a4-4449-b5de-e4600aba2e8c}</t>
  </si>
  <si>
    <t>0,01</t>
  </si>
  <si>
    <t>21</t>
  </si>
  <si>
    <t>15</t>
  </si>
  <si>
    <t>REKAPITULACE STAVBY</t>
  </si>
  <si>
    <t xml:space="preserve">v ---  níže se nacházejí doplnkové a pomocné údaje k sestavám  --- v</t>
  </si>
  <si>
    <t>Návod na vyplnění</t>
  </si>
  <si>
    <t>0,001</t>
  </si>
  <si>
    <t>Kód:</t>
  </si>
  <si>
    <t>18-07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</si>
  <si>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</si>
  <si>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</si>
  <si>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 xml:space="preserve">Údržba, opravy a odstraňování závad u SMT  2019</t>
  </si>
  <si>
    <t>0,1</t>
  </si>
  <si>
    <t>KSO:</t>
  </si>
  <si>
    <t/>
  </si>
  <si>
    <t>CC-CZ:</t>
  </si>
  <si>
    <t>1</t>
  </si>
  <si>
    <t>Místo:</t>
  </si>
  <si>
    <t xml:space="preserve"> </t>
  </si>
  <si>
    <t>Datum:</t>
  </si>
  <si>
    <t>29.10.2018</t>
  </si>
  <si>
    <t>10</t>
  </si>
  <si>
    <t>100</t>
  </si>
  <si>
    <t>Zadavatel:</t>
  </si>
  <si>
    <t>IČ:</t>
  </si>
  <si>
    <t>70994234</t>
  </si>
  <si>
    <t>Správa železniční dopravní cesty,státní organizace</t>
  </si>
  <si>
    <t>DIČ:</t>
  </si>
  <si>
    <t>CZ 70994234</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</si>
  <si>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</si>
  <si>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</si>
  <si>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</si>
  <si>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</si>
  <si>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</si>
  <si>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</si>
  <si>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</si>
  <si>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</si>
  <si>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</si>
  <si>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</si>
  <si>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</si>
  <si>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</si>
  <si>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</si>
  <si>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</si>
  <si>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</si>
  <si>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</si>
  <si>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</si>
  <si>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</si>
  <si>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</si>
  <si>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</si>
  <si>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</si>
  <si>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</si>
  <si>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</si>
  <si>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</si>
  <si>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</si>
  <si>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</si>
  <si>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</si>
  <si>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</si>
  <si>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</si>
  <si>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</si>
  <si>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</si>
  <si>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</si>
  <si>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</si>
  <si>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</si>
  <si>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</si>
  <si>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</si>
  <si>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</si>
  <si>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</si>
  <si>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</si>
  <si>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</si>
  <si>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</si>
  <si>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</si>
  <si>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</si>
  <si>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</si>
  <si>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</si>
  <si>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</si>
  <si>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</si>
  <si>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</si>
  <si>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</si>
  <si>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</si>
  <si>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</si>
  <si>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</si>
  <si>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</si>
  <si>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</si>
  <si>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</si>
  <si>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</si>
  <si>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</si>
  <si>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</si>
  <si>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</si>
  <si>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</si>
  <si>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</si>
  <si>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</si>
  <si>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</si>
  <si>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</si>
  <si>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</si>
  <si>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</si>
  <si>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</si>
  <si>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</si>
  <si>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</si>
  <si>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</si>
  <si>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771 - Podlahy z dlaždic</t>
  </si>
  <si>
    <t xml:space="preserve">    781 - Dokončovací práce - obklady keramické</t>
  </si>
  <si>
    <t xml:space="preserve">    783 - Dokončovací práce - nátěry</t>
  </si>
  <si>
    <t xml:space="preserve">    784 - Dokončovací práce - malby a tapety</t>
  </si>
  <si>
    <t xml:space="preserve">    789 - Povrchové úpravy ocelových konstrukcí a technologických zařízení</t>
  </si>
  <si>
    <t>HZS - Hodinové zúčtovací sazby</t>
  </si>
  <si>
    <t>OST - Ostatní</t>
  </si>
  <si>
    <t>VRN - Vedlejší rozpočtové náklady - VRN</t>
  </si>
  <si>
    <t xml:space="preserve">    VRN 0 - Vedlejší rozpočtové náklady - pro stavby do 50 tis. Kč</t>
  </si>
  <si>
    <t xml:space="preserve">    VRN 1 - Vedlejší rozpočtové náklady - pro stavby přes 50 tis. Kč</t>
  </si>
  <si>
    <t xml:space="preserve">    VRN 2 - Vedlejší rozpočtové náklady - projekční práce</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</si>
  <si>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</si>
  <si>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</si>
  <si>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</si>
  <si>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</si>
  <si>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</si>
  <si>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</si>
  <si>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</si>
  <si>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</si>
  <si>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</si>
  <si>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</si>
  <si>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</si>
  <si>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</si>
  <si>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</si>
  <si>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</si>
  <si>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</si>
  <si>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</si>
  <si>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</si>
  <si>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</si>
  <si>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</si>
  <si>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</si>
  <si>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</si>
  <si>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průměru kmene do 100 mm i s kořeny z celkové plochy do 1000 m2</t>
  </si>
  <si>
    <t>m2</t>
  </si>
  <si>
    <t>CS ÚRS 2018 02</t>
  </si>
  <si>
    <t>4</t>
  </si>
  <si>
    <t>998489284</t>
  </si>
  <si>
    <t>P</t>
  </si>
  <si>
    <t xml:space="preserve">Poznámka k položce: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</si>
  <si>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111201401</t>
  </si>
  <si>
    <t>Spálení křovin a stromů průměru kmene do 100 mm</t>
  </si>
  <si>
    <t>2119990095</t>
  </si>
  <si>
    <t xml:space="preserve">Poznámka k položce: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</si>
  <si>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3</t>
  </si>
  <si>
    <t>111251111</t>
  </si>
  <si>
    <t>Drcení ořezaných větví D do 100 mm s odvozem do 20 km</t>
  </si>
  <si>
    <t>m3</t>
  </si>
  <si>
    <t>686975715</t>
  </si>
  <si>
    <t>Poznámka k položce:
1. V cenách jsou započteny i náklady na naložení na dopravní prostředek, odvoz dřevní drtě do 20 km a se složením.
2. V cenách nejsou započteny náklady na uložení drti na skládku.
3. Měří se objem nadrcené hmoty.</t>
  </si>
  <si>
    <t>112151311</t>
  </si>
  <si>
    <t>Kácení stromu bez postupného spouštění koruny a kmene D do 0,2 m</t>
  </si>
  <si>
    <t>kus</t>
  </si>
  <si>
    <t>-1731591998</t>
  </si>
  <si>
    <t xml:space="preserve">Poznámka k položce: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</si>
  <si>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5</t>
  </si>
  <si>
    <t>112151312</t>
  </si>
  <si>
    <t>Kácení stromu bez postupného spouštění koruny a kmene D do 0,3 m</t>
  </si>
  <si>
    <t>941786784</t>
  </si>
  <si>
    <t>6</t>
  </si>
  <si>
    <t>112211211</t>
  </si>
  <si>
    <t>Odstranění pařezů ručně D do 0,2 m v rovině a ve svahu do 1:5 + odklizení a zasypání</t>
  </si>
  <si>
    <t>1486193536</t>
  </si>
  <si>
    <t>Poznámka k položce: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Ceny nejsou určeny pro úplnou likvidaci porostu při přípravě staveniště apod., tyto práce se oceňují cenami katalogu 800-1 Zemní práce.
4. Průměr pařezu se měří v místě řezu kmene nejčastěji v rozmezí 0,15 - 0,45 m nad terénem v návaznosti na náběhové kořeny a to na základě dvojího na sebe kolmého měření a následného zprůměrování naměřených hodnot.
5. V cenách nejsou započteny náklady na:
a) dodání zeminy,
b) odvoz a uložení biologického odpadu na skládku.
6. Pařezy o průměru kmene na řezné ploše větší než 1500 mm se oceňují individuálně.
7. V cenách jsou započteny náklady na odstranění pařezu vykopáním s odstraněním náběhových kořenů.
8. V cenách o sklonu svahu přes 1:1 jsou uvažovány podmínky pro svahy běžně schůdné; bez použití lezeckých technik. V případě použití lezeckých technik se tyto náklady oceňují individuálně.</t>
  </si>
  <si>
    <t>7</t>
  </si>
  <si>
    <t>112211212</t>
  </si>
  <si>
    <t>Odstranění pařezů ručně D do 0,3 m v rovině a ve svahu do 1:5 + odklizení a zasypání</t>
  </si>
  <si>
    <t>-1187069601</t>
  </si>
  <si>
    <t>8</t>
  </si>
  <si>
    <t>113105111</t>
  </si>
  <si>
    <t>Rozebrání dlažeb z lomového kamene kladených na sucho</t>
  </si>
  <si>
    <t>-1629703141</t>
  </si>
  <si>
    <t xml:space="preserve">Poznámka k položce: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</si>
  <si>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9</t>
  </si>
  <si>
    <t>113105112</t>
  </si>
  <si>
    <t>Rozebrání dlažeb z lomového kamene kladených na sucho vyspárované MC</t>
  </si>
  <si>
    <t>1644057811</t>
  </si>
  <si>
    <t>113105113</t>
  </si>
  <si>
    <t>Rozebrání dlažeb z lomového kamene kladených na MC vyspárované MC</t>
  </si>
  <si>
    <t>-1611578972</t>
  </si>
  <si>
    <t>11</t>
  </si>
  <si>
    <t>114203104</t>
  </si>
  <si>
    <t>Rozebrání záhozů a rovnanin na sucho</t>
  </si>
  <si>
    <t>688931271</t>
  </si>
  <si>
    <t>Poznámka k položce: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t>
  </si>
  <si>
    <t>12</t>
  </si>
  <si>
    <t>115001104</t>
  </si>
  <si>
    <t>Převedení vody potrubím DN do 300</t>
  </si>
  <si>
    <t>m</t>
  </si>
  <si>
    <t>-1093753285</t>
  </si>
  <si>
    <t>Poznámka k položce: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t>
  </si>
  <si>
    <t>13</t>
  </si>
  <si>
    <t>115001105</t>
  </si>
  <si>
    <t>Převedení vody potrubím DN do 600</t>
  </si>
  <si>
    <t>1187410636</t>
  </si>
  <si>
    <t>14</t>
  </si>
  <si>
    <t>115101201</t>
  </si>
  <si>
    <t>Čerpání vody na dopravní výšku do 10 m průměrný přítok do 500 l/min</t>
  </si>
  <si>
    <t>hod</t>
  </si>
  <si>
    <t>292868459</t>
  </si>
  <si>
    <t xml:space="preserve">Poznámka k položce: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</si>
  <si>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122202501</t>
  </si>
  <si>
    <t>Odkopávky a prokopávky nezapažené pro spodní stavbu železnic do 100 m3 v hornině tř. 3</t>
  </si>
  <si>
    <t>910323190</t>
  </si>
  <si>
    <t>Poznámka k položce: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t>
  </si>
  <si>
    <t>16</t>
  </si>
  <si>
    <t>122202508</t>
  </si>
  <si>
    <t>Příplatek k odkopávkám pro spodní stavbu železnic v hornině tř. 3 za ztížení při rekonstrukci</t>
  </si>
  <si>
    <t>1921807464</t>
  </si>
  <si>
    <t>17</t>
  </si>
  <si>
    <t>122202509</t>
  </si>
  <si>
    <t>Příplatek k odkopávkám pro spodní stavbu železnic v hornině tř. 3 za lepivost</t>
  </si>
  <si>
    <t>-1294380490</t>
  </si>
  <si>
    <t>18</t>
  </si>
  <si>
    <t>122212501</t>
  </si>
  <si>
    <t>Odkopávky a prokopávky nezapažené pro železnice ručně do 10 m3 v soudržné hornině tř. 3</t>
  </si>
  <si>
    <t>2122559223</t>
  </si>
  <si>
    <t>Poznámka k položce:
1. Ceny lze použít i pro vykopávky:
a) příkopů pro železnice a to i tehdy, jsou-li vykopávky těchto příkopů samostatným objektem;
b) v zemnících na suchu, jestliže tyto vykopávky souvisejí územně s odkopávkami nebo prokopávkami pro spodní stavbu železnic;
c) při zahlubování železnice při mimoúrovňovém křížení a pro vykopávky pod mosty vybudovanými v předstihu, pokud vzdálenost vnějších hran mostu, 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t>
  </si>
  <si>
    <t>19</t>
  </si>
  <si>
    <t>122212502</t>
  </si>
  <si>
    <t>Odkopávky a prokopávky nezapažené pro železnice ručně do 10 m3 v nesoudržné hornině tř. 3</t>
  </si>
  <si>
    <t>618677899</t>
  </si>
  <si>
    <t>20</t>
  </si>
  <si>
    <t>122212509</t>
  </si>
  <si>
    <t>Příplatek k odkopávkám pro železnice ručně v hornině tř. 3 za lepivost</t>
  </si>
  <si>
    <t>169599030</t>
  </si>
  <si>
    <t>131212501</t>
  </si>
  <si>
    <t xml:space="preserve">Hloubení jam pro sloupky u železnic ručně do 0,5 m3 v soudržných  horninách tř. 3</t>
  </si>
  <si>
    <t>-570134394</t>
  </si>
  <si>
    <t xml:space="preserve">Poznámka k položce:
1. V cenách jsou započteny i náklady na přehození výkopku na přilehlém terénu na vzdálenost do 3 m od okraje jámy nebo naložení na dopravní prostředek.
</t>
  </si>
  <si>
    <t>22</t>
  </si>
  <si>
    <t>131212502</t>
  </si>
  <si>
    <t xml:space="preserve">Hloubení jam pro sloupky u železnic ručně do 0,5 m3 v nesoudržných  horninách tř. 3</t>
  </si>
  <si>
    <t>-953705557</t>
  </si>
  <si>
    <t>23</t>
  </si>
  <si>
    <t>131212509</t>
  </si>
  <si>
    <t>Příplatek za lepivost, hloubení jam pro sloupky u železnic do 0,5 m3 ručně v horninách tř. 3</t>
  </si>
  <si>
    <t>339611437</t>
  </si>
  <si>
    <t>24</t>
  </si>
  <si>
    <t>132202601</t>
  </si>
  <si>
    <t>Hloubení rýh š do 600 mm vedle kolejí ručně do 2 m3 v hornině tř. 3</t>
  </si>
  <si>
    <t>1788399278</t>
  </si>
  <si>
    <t>Poznámka k položce:
1. Ceny jsou určeny pro rýhy: šířky přes 200 do 300 mm a hloubky do 750 mm, šířky přes 300 do 400 mm a hloubky do 1 000 mm, šířky přes 400 do 500 mm a hloubky do 1 250 mm, šířky přes 500 do 600 mm a hloubky do 1 500 mm.
2. Ceny lze použít i pro rýhy mezi dvěma kolejemi, podél koleje v pruhu šířky do 6 m od osy koleje.
3. Ztížené vykopávky v blízkosti podzemního vedení, které prochází rýhou nebo je uloženove stěně výkopu, se oceňuje cenou 130 00-1101 Ztížení hloubené vykopávky části A01 tohoto katalogu.
4. Roubení se oceňuje příslušnými cenami souborů cen této části nebo části A 01 tohoto katalogu.</t>
  </si>
  <si>
    <t>25</t>
  </si>
  <si>
    <t>132202609</t>
  </si>
  <si>
    <t>Příplatek za lepivost u hloubení rýh š do 600 mm vedle kolejí ručně do 2 m3 v hornině tř. 3</t>
  </si>
  <si>
    <t>-1798133867</t>
  </si>
  <si>
    <t>26</t>
  </si>
  <si>
    <t>132202611</t>
  </si>
  <si>
    <t>Hloubení rýh š do 600 mm vedle kolejí ručně přes 2 m3 v hornině tř. 3 ručně</t>
  </si>
  <si>
    <t>-1931817982</t>
  </si>
  <si>
    <t>27</t>
  </si>
  <si>
    <t>132202619</t>
  </si>
  <si>
    <t>Příplatek za lepivost u hloubení rýh š do 600 mm vedle kolejí ručně přes 2 m3 v hornině tř. 3</t>
  </si>
  <si>
    <t>-1899866809</t>
  </si>
  <si>
    <t>28</t>
  </si>
  <si>
    <t>151103101</t>
  </si>
  <si>
    <t>Zřízení příložného pažení a rozepření stěn kolejového lože do 20 m2 hl do 2 m</t>
  </si>
  <si>
    <t>-869387024</t>
  </si>
  <si>
    <t xml:space="preserve">Poznámka k položce:
1. Plocha mezer mezi pažinami příložného pažení se od plochy příložného pažení neodečítá; nezapažené plochy u pažení zátažného nebo hnaného se od plochy pažení odečítají.
</t>
  </si>
  <si>
    <t>29</t>
  </si>
  <si>
    <t>151103111</t>
  </si>
  <si>
    <t>Odstranění příložného pažení a rozepření stěn kolejového lože do 20 m2 hl do 2 m</t>
  </si>
  <si>
    <t>-1189340117</t>
  </si>
  <si>
    <t>30</t>
  </si>
  <si>
    <t>151203101</t>
  </si>
  <si>
    <t>Zřízení zátažného pažení a rozepření stěn kolejového lože do 20 m2 hl do 2 m</t>
  </si>
  <si>
    <t>1923671861</t>
  </si>
  <si>
    <t>31</t>
  </si>
  <si>
    <t>151203111</t>
  </si>
  <si>
    <t>Odstranění zátažného pažení a rozepření stěn kolejového lože do 20 m2 hl do 2 m</t>
  </si>
  <si>
    <t>308377647</t>
  </si>
  <si>
    <t>32</t>
  </si>
  <si>
    <t>162201201</t>
  </si>
  <si>
    <t>Vodorovné přemístění do 10 m nošením výkopku z horniny tř. 1 až 4</t>
  </si>
  <si>
    <t>-469658738</t>
  </si>
  <si>
    <t xml:space="preserve">Poznámka k položce: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</si>
  <si>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33</t>
  </si>
  <si>
    <t>162201209</t>
  </si>
  <si>
    <t>Příplatek k vodorovnému přemístění nošením ZKD 10 m nošení výkopku z horniny tř. 1 až 4</t>
  </si>
  <si>
    <t>1178887231</t>
  </si>
  <si>
    <t>34</t>
  </si>
  <si>
    <t>162201211</t>
  </si>
  <si>
    <t>Vodorovné přemístění výkopku z horniny tř. 1 až 4 stavebním kolečkem do 10 m</t>
  </si>
  <si>
    <t>-864308736</t>
  </si>
  <si>
    <t>35</t>
  </si>
  <si>
    <t>162201219</t>
  </si>
  <si>
    <t>Příplatek k vodorovnému přemístění výkopku z horniny tř. 1 až 4 stavebním kolečkem ZKD 10 m</t>
  </si>
  <si>
    <t>30111806</t>
  </si>
  <si>
    <t>36</t>
  </si>
  <si>
    <t>162701105</t>
  </si>
  <si>
    <t>Vodorovné přemístění do 10000 m výkopku/sypaniny z horniny tř. 1 až 4</t>
  </si>
  <si>
    <t>-2144970807</t>
  </si>
  <si>
    <t xml:space="preserve">Poznámka k položce: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</si>
  <si>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37</t>
  </si>
  <si>
    <t>162701109</t>
  </si>
  <si>
    <t>Příplatek k vodorovnému přemístění výkopku/sypaniny z horniny tř. 1 až 4 ZKD 1000 m přes 10000 m</t>
  </si>
  <si>
    <t>-745156591</t>
  </si>
  <si>
    <t>38</t>
  </si>
  <si>
    <t>167101101</t>
  </si>
  <si>
    <t>Nakládání výkopku z hornin tř. 1 až 4 do 100 m3</t>
  </si>
  <si>
    <t>-788947627</t>
  </si>
  <si>
    <t xml:space="preserve">Poznámka k položce: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</si>
  <si>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39</t>
  </si>
  <si>
    <t>171111111</t>
  </si>
  <si>
    <t>Hutnění zeminy pro spodní stavbu železnic tl do 20 cm</t>
  </si>
  <si>
    <t>-2023874821</t>
  </si>
  <si>
    <t>40</t>
  </si>
  <si>
    <t>171112121</t>
  </si>
  <si>
    <t>Uložení sypaniny z hornin nesoudržných sypkých do násypů do 3 m3 pro spodní stavbu železnic</t>
  </si>
  <si>
    <t>-469945365</t>
  </si>
  <si>
    <t>Poznámka k položce:
 s rozprostřením sypaniny ve vrstvách, s Uložení sypaniny do násypů pro spodní stavbu železnic s rozprostřením sypaniny ve vrstvách, s hrubým urovnáním a ručním hutněním objemu do 3 m3, z hornin nesoudržných sypkých</t>
  </si>
  <si>
    <t>41</t>
  </si>
  <si>
    <t>171112122</t>
  </si>
  <si>
    <t>Uložení sypaniny z hornin nesoudržných kamenitých do násypů do 3 m3 pro spodní stavbu železnic</t>
  </si>
  <si>
    <t>2023627089</t>
  </si>
  <si>
    <t>42</t>
  </si>
  <si>
    <t>171112221</t>
  </si>
  <si>
    <t>Uložení sypaniny z hornin nesoudržných sypkých do násypů přes 3 m3 pro spodní stavbu železnic</t>
  </si>
  <si>
    <t>-360876030</t>
  </si>
  <si>
    <t>43</t>
  </si>
  <si>
    <t>171112222</t>
  </si>
  <si>
    <t>Uložení sypaniny z hornin nesoudržných kamenitých do násypů přes 3 m3 pro spodní stavbu železnic</t>
  </si>
  <si>
    <t>1218126480</t>
  </si>
  <si>
    <t>44</t>
  </si>
  <si>
    <t>171201101</t>
  </si>
  <si>
    <t>Uložení sypaniny do násypů nezhutněných</t>
  </si>
  <si>
    <t>221537069</t>
  </si>
  <si>
    <t xml:space="preserve">Poznámka k položce: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</si>
  <si>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45</t>
  </si>
  <si>
    <t>171201211</t>
  </si>
  <si>
    <t>Poplatek za uložení stavebního odpadu - zeminy a kameniva na skládce</t>
  </si>
  <si>
    <t>t</t>
  </si>
  <si>
    <t>500353896</t>
  </si>
  <si>
    <t xml:space="preserve">Poznámka k položce:
1. Ceny uvedené v souboru cen lze po dohodě upravit podle místních podmínek.
</t>
  </si>
  <si>
    <t>46</t>
  </si>
  <si>
    <t>182101101</t>
  </si>
  <si>
    <t>Svahování v zářezech v hornině tř. 1 až 4</t>
  </si>
  <si>
    <t>367927425</t>
  </si>
  <si>
    <t>Poznámka k položce: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t>
  </si>
  <si>
    <t>47</t>
  </si>
  <si>
    <t>182201101</t>
  </si>
  <si>
    <t>Svahování násypů</t>
  </si>
  <si>
    <t>-1409093559</t>
  </si>
  <si>
    <t xml:space="preserve">Poznámka k položce:
</t>
  </si>
  <si>
    <t>Zakládání</t>
  </si>
  <si>
    <t>48</t>
  </si>
  <si>
    <t>212311111</t>
  </si>
  <si>
    <t>Obetonování výstění příčného odvodnění mostu včetně žlabovky</t>
  </si>
  <si>
    <t>-385313919</t>
  </si>
  <si>
    <t>49</t>
  </si>
  <si>
    <t>271532213</t>
  </si>
  <si>
    <t>Podsyp pod základové konstrukce se zhutněním z hrubého kameniva frakce 8 až 16 mm</t>
  </si>
  <si>
    <t>728526961</t>
  </si>
  <si>
    <t>50</t>
  </si>
  <si>
    <t>274322511</t>
  </si>
  <si>
    <t>Základové pasy ze ŽB se zvýšenými nároky na prostředí tř. C 25/30</t>
  </si>
  <si>
    <t>634417251</t>
  </si>
  <si>
    <t>51</t>
  </si>
  <si>
    <t>274351121</t>
  </si>
  <si>
    <t>Zřízení bednění základových pasů rovného</t>
  </si>
  <si>
    <t>1073786987</t>
  </si>
  <si>
    <t xml:space="preserve">Poznámka k položce:
1. Ceny jsou určeny pro bednění ve volném prostranství, ve volných nebo zapažených jamách, rýhách a šachtách.
2. Kruhové nebo obloukové bednění poloměru do 1 m se oceňuje individuálně.
</t>
  </si>
  <si>
    <t>52</t>
  </si>
  <si>
    <t>274351122</t>
  </si>
  <si>
    <t>Odstranění bednění základových pasů rovného</t>
  </si>
  <si>
    <t>279776275</t>
  </si>
  <si>
    <t>53</t>
  </si>
  <si>
    <t>274362021</t>
  </si>
  <si>
    <t>Výztuž základových pásů svařovanými sítěmi Kari</t>
  </si>
  <si>
    <t>1122593364</t>
  </si>
  <si>
    <t xml:space="preserve">Poznámka k položce:
1. Ceny platí pro desky rovné, s náběhy, hřibové nebo upnuté do žeber včetně výztuže těchto žeber.
</t>
  </si>
  <si>
    <t>54</t>
  </si>
  <si>
    <t>275326231</t>
  </si>
  <si>
    <t>Základové patky ze ŽB pro prostředí s mrazovými cykly tř. C 25/30</t>
  </si>
  <si>
    <t>-1664310039</t>
  </si>
  <si>
    <t xml:space="preserve">Poznámka k položce:
1. Ceny jsou určeny pro samostatné základy, které monoliticky nenavazují na další konstrukce (např. pod prefabrikované stěny). Základy, které navazují na další konstrukce, se oceňují cenami souboru cen 380 32- . . Kompletní konstrukce čistíren odpadních vod, nádrží, vodojemů, kanálů z betonu železového.
</t>
  </si>
  <si>
    <t>55</t>
  </si>
  <si>
    <t>275356021</t>
  </si>
  <si>
    <t>Bednění základových patek ploch rovinných zřízení</t>
  </si>
  <si>
    <t>-1114049413</t>
  </si>
  <si>
    <t>56</t>
  </si>
  <si>
    <t>275356022</t>
  </si>
  <si>
    <t>Bednění základových patek ploch rovinných odstranění</t>
  </si>
  <si>
    <t>1025385897</t>
  </si>
  <si>
    <t>57</t>
  </si>
  <si>
    <t>275366006</t>
  </si>
  <si>
    <t>Výztuž základových patek z betonářské oceli 10 505</t>
  </si>
  <si>
    <t>1875524587</t>
  </si>
  <si>
    <t>58</t>
  </si>
  <si>
    <t>281601111</t>
  </si>
  <si>
    <t>Injektování vrtů nízkotlaké vzestupné s jednoduchým obturátorem tlakem do 0,6 MPa</t>
  </si>
  <si>
    <t>-1762743346</t>
  </si>
  <si>
    <t xml:space="preserve">Poznámka k položce:
mezerovitost do   5%, cca 0,4 t/h; mezerovitost do 10%, cca 0,8 t/h
1. Ceny nelze použít pro injektování:
a) mikropilot a kotev; toto injektování se oceňuje cenami souboru cen 28. 60-21 Injektování povrchové s dvojitým obturátorem mikropilot nebo kotev,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vrtů vzestupná.
2. Ceny nelze použít pro vysokotlaké injektování injekční stanicí s automatickou registrací parametrů; toto injektování se oceňuje cenami souboru cen 282 60-31 Injektování vysokotlaké s dvojitým obturátorem.
3. Rozhodující pro volbu ceny podle výšky tlaku je maximální tlak na jednom vrtu.
4. Cena -1129 Příplatek za injektování organickými pryskyřicemi nelze použít pro vodní zkoušky vrtů.</t>
  </si>
  <si>
    <t>59</t>
  </si>
  <si>
    <t>M</t>
  </si>
  <si>
    <t>58522150</t>
  </si>
  <si>
    <t>cement struskoportlandský směsný 32,5 MPa</t>
  </si>
  <si>
    <t>-328706506</t>
  </si>
  <si>
    <t>Svislé a kompletní konstrukce</t>
  </si>
  <si>
    <t>60</t>
  </si>
  <si>
    <t>311113135</t>
  </si>
  <si>
    <t>Nosná zeď tl do 400 mm z hladkých tvárnic ztraceného bednění včetně výplně z betonu tř. C 16/20</t>
  </si>
  <si>
    <t>2061635831</t>
  </si>
  <si>
    <t>61</t>
  </si>
  <si>
    <t>311113136</t>
  </si>
  <si>
    <t>Nosná zeď tl do 500 mm z hladkých tvárnic ztraceného bednění včetně výplně z betonu tř. C 16/20</t>
  </si>
  <si>
    <t>-298396410</t>
  </si>
  <si>
    <t xml:space="preserve">Poznámka k položce:
spotřeba cca 0,015 kg/m2     </t>
  </si>
  <si>
    <t>62</t>
  </si>
  <si>
    <t>311361821</t>
  </si>
  <si>
    <t>Výztuž nosných zdí betonářskou ocelí 10 505</t>
  </si>
  <si>
    <t>-465156298</t>
  </si>
  <si>
    <t>Poznámka k položce:
spotřeba cca 0,015 kg/m2</t>
  </si>
  <si>
    <t>63</t>
  </si>
  <si>
    <t>317171130.R</t>
  </si>
  <si>
    <t>Kotvení betonu římsy do mostovky kotvou do vývrtu</t>
  </si>
  <si>
    <t>1912482288</t>
  </si>
  <si>
    <t>Poznámka k položce:
cementová zálivka, včetně mat. kotvy</t>
  </si>
  <si>
    <t>64</t>
  </si>
  <si>
    <t>327211123</t>
  </si>
  <si>
    <t>Zdivo opěrných zdí z nepravidelných kamenů na maltu, objem kamene přes 0,02 m3, š spáry do 20 mm</t>
  </si>
  <si>
    <t>-672941742</t>
  </si>
  <si>
    <t>65</t>
  </si>
  <si>
    <t>327211911</t>
  </si>
  <si>
    <t>Příplatek k cenám zdiva opěrných zdí z kamene na maltu za jednostranné lícování zdiva</t>
  </si>
  <si>
    <t>545479933</t>
  </si>
  <si>
    <t>66</t>
  </si>
  <si>
    <t>334323218</t>
  </si>
  <si>
    <t>Mostní křídla a závěrné zídky ze ŽB C 30/37</t>
  </si>
  <si>
    <t>879792995</t>
  </si>
  <si>
    <t>Poznámka k položce:
max. 0,13 t/m3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t>
  </si>
  <si>
    <t>67</t>
  </si>
  <si>
    <t>334352111</t>
  </si>
  <si>
    <t>Bednění mostních křídel a závěrných zídek ze systémového bednění s výplní z překližek - zřízení</t>
  </si>
  <si>
    <t>-125508890</t>
  </si>
  <si>
    <t>Poznámka k položce: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t>
  </si>
  <si>
    <t>68</t>
  </si>
  <si>
    <t>334352211</t>
  </si>
  <si>
    <t>Bednění mostních křídel a závěrných zídek ze systémového bednění s výplní z překližek - odstranění</t>
  </si>
  <si>
    <t>-2138019478</t>
  </si>
  <si>
    <t>69</t>
  </si>
  <si>
    <t>334361226</t>
  </si>
  <si>
    <t>Výztuž křídel, závěrných zdí z betonářské oceli 10 505</t>
  </si>
  <si>
    <t>338337912</t>
  </si>
  <si>
    <t xml:space="preserve">Poznámka k položce: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</si>
  <si>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70</t>
  </si>
  <si>
    <t>966023211</t>
  </si>
  <si>
    <t>Snesení nevyhovujících kamenných římsových desek na průčelním zdivu a křídlech</t>
  </si>
  <si>
    <t>939746166</t>
  </si>
  <si>
    <t>71</t>
  </si>
  <si>
    <t>317221111</t>
  </si>
  <si>
    <t>Osazení kamenných římsových desek do maltového lože</t>
  </si>
  <si>
    <t>988158480</t>
  </si>
  <si>
    <t>72</t>
  </si>
  <si>
    <t>58381460.R</t>
  </si>
  <si>
    <t>římsové desky - žula 0,5x0,5x0,15</t>
  </si>
  <si>
    <t>-1985268825</t>
  </si>
  <si>
    <t>73</t>
  </si>
  <si>
    <t>317321118</t>
  </si>
  <si>
    <t>Mostní římsy ze ŽB C 30/37</t>
  </si>
  <si>
    <t>800547347</t>
  </si>
  <si>
    <t>Poznámka k položce: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t>
  </si>
  <si>
    <t>74</t>
  </si>
  <si>
    <t>317353121</t>
  </si>
  <si>
    <t>Bednění mostních říms všech tvarů - zřízení</t>
  </si>
  <si>
    <t>2077077585</t>
  </si>
  <si>
    <t xml:space="preserve">Poznámka k položce: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t>
  </si>
  <si>
    <t>75</t>
  </si>
  <si>
    <t>317353221</t>
  </si>
  <si>
    <t>Bednění mostních říms všech tvarů - odstranění</t>
  </si>
  <si>
    <t>1385702098</t>
  </si>
  <si>
    <t>76</t>
  </si>
  <si>
    <t>317361116</t>
  </si>
  <si>
    <t>Výztuž mostních říms z betonářské oceli 10 505</t>
  </si>
  <si>
    <t>-2034189927</t>
  </si>
  <si>
    <t xml:space="preserve">Poznámka k položce:
max. 0,13 t/m3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</si>
  <si>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77</t>
  </si>
  <si>
    <t>317661141</t>
  </si>
  <si>
    <t>Výplň spár monolitické římsy tmelem polyuretanovým šířky spáry do 15 mm</t>
  </si>
  <si>
    <t>-765444860</t>
  </si>
  <si>
    <t xml:space="preserve">Poznámka k položce: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</si>
  <si>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78</t>
  </si>
  <si>
    <t>317661142</t>
  </si>
  <si>
    <t>Výplň spár monolitické římsy tmelem polyuretanovým šířky spáry do 40 mm</t>
  </si>
  <si>
    <t>744508014</t>
  </si>
  <si>
    <t>79</t>
  </si>
  <si>
    <t>28375812</t>
  </si>
  <si>
    <t>deska EPS pro aplikace bez zatížení tl 10mm</t>
  </si>
  <si>
    <t>679501820</t>
  </si>
  <si>
    <t>80</t>
  </si>
  <si>
    <t>326214231</t>
  </si>
  <si>
    <t>Zdivo LTM z gabionů svařovaná síť povrch galfan vyplněná kamenem</t>
  </si>
  <si>
    <t>1362606226</t>
  </si>
  <si>
    <t>Poznámka k položce:
1. V cenách jsou započteny náklady na:
a) sestavení a dodávku košů včetně spojovacího materiálu (sponek, spirál, distančních spon) a pomocné konstrukce pro zachování stability,
b) vyplňí košů lomovým kamene a kamenivem, lícové urovnání pohledové a horní plochy výplně gabionu a vyklínkování výplně,
c) na provedení otvorů, kapes, oblouků, apod..
2. V cenách nejsou započteny náklady na:
a) zpětný zásyp; tyto náklady se oceňují cenami souboru cen 174 01-1 Zához sypaninou z jakékoliv horniny katalogu 800-1,
b) filtrační geotextilii mezi rubem gabionu a zpětným zásypem; tyto náklady se oceňuji cenami souboru cen 213 14-11 Zřízení vrstvy z geotextilie katalogu 800-2,
c) případný betonový základ nebo štěrkové lože pod gabionem.</t>
  </si>
  <si>
    <t>81</t>
  </si>
  <si>
    <t>334213111</t>
  </si>
  <si>
    <t>Zdivo mostů z nepravidelných kamenů na maltu, objem jednoho kamene do 0,02 m3</t>
  </si>
  <si>
    <t>-1720812586</t>
  </si>
  <si>
    <t xml:space="preserve">Poznámka k položce:
1. V cenách jsou započteny i náklady na nutné přisekávání kamene do spár i v líci při zdění.
2. V cenách nejsou započteny náklady na spárování zdiva: tyto práce se oceňují cenami souboru cen 628 63-3 Spárování zdiva pilířů, opěr a křídel mostů z lomového kamene.
3. Ceny lze použít i pro ocenění kamenného obkladového zdiva.
4. Drátokamenné konstrukce (gabiony) se oceňují cenami souborů cen části A05 Opěrné zdi a valy katalogu 823-1 Plochy a úprava území.
</t>
  </si>
  <si>
    <t>82</t>
  </si>
  <si>
    <t>334213211</t>
  </si>
  <si>
    <t>Zdivo mostů z pravidelných kamenů na maltu, objem jednoho kamene do 0,02 m3</t>
  </si>
  <si>
    <t>1878166770</t>
  </si>
  <si>
    <t>83</t>
  </si>
  <si>
    <t>334213911</t>
  </si>
  <si>
    <t>Příplatek k cenám zdiva mostů z kamene na maltu za jednostranné lícování zdiva</t>
  </si>
  <si>
    <t>-434184735</t>
  </si>
  <si>
    <t>84</t>
  </si>
  <si>
    <t>334213921</t>
  </si>
  <si>
    <t>Příplatek k cenám zdiva mostů z kamene na maltu za vytvoření hrany rohu, vodorovná hrana</t>
  </si>
  <si>
    <t>-1383005654</t>
  </si>
  <si>
    <t>85</t>
  </si>
  <si>
    <t>334213922</t>
  </si>
  <si>
    <t>Příplatek k cenám zdiva mostů z kamene na maltu za vytvoření hrany rohu, svislá hrana</t>
  </si>
  <si>
    <t>-1991445586</t>
  </si>
  <si>
    <t>86</t>
  </si>
  <si>
    <t>348185121</t>
  </si>
  <si>
    <t>Výroba mostního zábradlí dočasného ze dřeva měkkého hoblovaného s dvojmadlem</t>
  </si>
  <si>
    <t>2140313011</t>
  </si>
  <si>
    <t>Poznámka k položce:
2. V cenách výroby trvalého zábradlí -1121 a -1131 jsou započteny i náklady na zhotovení dílců zábradlí a na dodání hmot včetně spojovacího materiálu.
3. V ceně výroby dočasného zábradlí -5121 jsou započteny i náklady na zhotovení dílců zábradlí včetně spojovacího materiálu a na opotřebení hmot. Jedná se o ochranné zábradlí dočasných mostovek nebo pracovní ochranné zábradlí uchycené do podlah nebo bednění a do pracovních lávek uložených na mostní skruži.
4. V cenách montáže zábradlí -1122, -1132 a -5131 jsou započteny i náklady na ukotvení zábradlí do nosné konstrukce včetně kotvícího materiálu a výškové a směrové vyrovnání včetně ztužujících vzpěrek.
5. V cenách montáže zábradlí -1122, -1132 a -5131 nejsou započteny náklady na dodávku materiálu. U vyráběného zábradlí jsou tyto náklady zahrnuty v ceně výroby. Pouze u montáže nakupovaného hotového zábradlí se jeho dodávka oceňuje ve specifikaci.
6. V cenách nejsou započteny náklady na impregnační a ochranný nátěr dřevěné konstrukce; tyto se oceňují cenami katalogu 800-783 Nátěry.</t>
  </si>
  <si>
    <t>87</t>
  </si>
  <si>
    <t>348185131</t>
  </si>
  <si>
    <t>Montáž mostního zábradlí dočasného ze dřeva měkkého hoblovaného s dvojmadlem</t>
  </si>
  <si>
    <t>975066717</t>
  </si>
  <si>
    <t>88</t>
  </si>
  <si>
    <t>348185211</t>
  </si>
  <si>
    <t>Odstranění mostního zábradlí dočasného ze dřeva měkkého hoblovaného s dvojmadlem</t>
  </si>
  <si>
    <t>78760058</t>
  </si>
  <si>
    <t>Vodorovné konstrukce</t>
  </si>
  <si>
    <t>89</t>
  </si>
  <si>
    <t>421953211</t>
  </si>
  <si>
    <t>Dřevěné mostní podlahy dočasné z fošen a hranolů - odstranění</t>
  </si>
  <si>
    <t>840687386</t>
  </si>
  <si>
    <t xml:space="preserve">Poznámka k položce:
2. V cenách montáže -3112 a -3321 jsou započteny náklady na osazení dílců ručně a jeřábem, ukotvení do nosné konstrukce, kontrola stability podlahy případně i pro provizorní mosty, rampy a železniční mostní provizoria.
3. V cenách montáže -3112 a -3321 nejsou započteny náklady na dodávku materiálu. U vyráběných podlah jsou tyto náklady zahrnuty v ceně výroby. U montáže nakupovaných hotových podlah se jejich dodávka oceňuje ve specifikaci.
4. V cenách nejsou započteny náklady na:
a) impregnaci a nátěr konstrukce, tyto se oceňují cenami katalogu 800-783 Nátěry,
b) dočasné dřevěné opěry a pilíře provizorních mostů a lávek s dodávkou použitého dřeva, tyto se oceňují souborem cen 334 95- . 1 Podpěrné skruže dočasné ze dřeva,
c) dočasné nosné konstrukce z ocelových nosníků, tyto se oceňují souborem cen 948 42-1 . Podpěrné konstrukce dočasné z ocelových nosníků.
</t>
  </si>
  <si>
    <t>90</t>
  </si>
  <si>
    <t>421953311</t>
  </si>
  <si>
    <t>Dřevěné mostní podlahy trvalé z fošen a hranolů - výroba</t>
  </si>
  <si>
    <t>572915256</t>
  </si>
  <si>
    <t>91</t>
  </si>
  <si>
    <t>421953321</t>
  </si>
  <si>
    <t>Dřevěné mostní podlahy trvalé z fošen a hranolů - montáž</t>
  </si>
  <si>
    <t>593009334</t>
  </si>
  <si>
    <t>92</t>
  </si>
  <si>
    <t>421953411</t>
  </si>
  <si>
    <t>Výměna jednotlivých fošen dřevěné podlahy na ocelových mostech</t>
  </si>
  <si>
    <t>1115961172</t>
  </si>
  <si>
    <t>Poznámka k položce:
1. V cenách jsou započteny i náklady na dodávku fošny.</t>
  </si>
  <si>
    <t>93</t>
  </si>
  <si>
    <t>423951111</t>
  </si>
  <si>
    <t>Dočasné konstrukce trámové ze dřeva hraněného - zřízení</t>
  </si>
  <si>
    <t>-1622404110</t>
  </si>
  <si>
    <t>Poznámka k položce:
1. V cenách jsou započteny i náklady na opotřebení dřeva s odpovídajícím počtem užití.
2. V cenách jsou započteny náklady na vytvoření tesařské prostorové nosné konstrukce trámových nosníků pro silniční mostovku nebo lávku pro pěší dočasného charakteru, dodávku měkkého dřeva a spojovacího materiálu, osazení dílců ručně a jeřábem, ukotvení ke spodní stavbě, kontrolu stability mostní stavby.
3. V cenách nejsou započteny náklady na:
a) impregnaci a nátěr konstrukce, tyto se oceňují cenami katalogu 800-783 Nátěry,
b) dřevěné opěry a pilíře mostů a lávek s dodávkou dřeva, tyto se oceňují souborem cen 334 95- . 1 Podpěrné skruže dočasné ze dřeva.,
c) desku mostovky nebo lávku trvalého charakteru, tyto se oceňují souborem cen 421 95- . . Dřevěné deskové mostní nosné konstrukce,
d) dřevěné zábradlí dočasné, tyto se oceňují souborem cen 348 18- . . Zábradlí mostní dřevěné.</t>
  </si>
  <si>
    <t>94</t>
  </si>
  <si>
    <t>423952111</t>
  </si>
  <si>
    <t>Dočasné konstrukce trámové ze dřeva hraněného - odstranění</t>
  </si>
  <si>
    <t>1184264363</t>
  </si>
  <si>
    <t>95</t>
  </si>
  <si>
    <t>429173111</t>
  </si>
  <si>
    <t>Přizvednutí a spuštění kcí hmotnosti do 10 t</t>
  </si>
  <si>
    <t>1801517103</t>
  </si>
  <si>
    <t xml:space="preserve">Poznámka k položce:
1. V cenách nejsou započteny náklady na pomocné a podpěrné konstrukce, které se oceňují cenami části A01 tohoto katalogu.
</t>
  </si>
  <si>
    <t>96</t>
  </si>
  <si>
    <t>429173112</t>
  </si>
  <si>
    <t>Přizvednutí a spuštění kcí hmotnosti přes 10 do 50 t</t>
  </si>
  <si>
    <t>428438014</t>
  </si>
  <si>
    <t>97</t>
  </si>
  <si>
    <t>451315125</t>
  </si>
  <si>
    <t>Podkladní nebo výplňová vrstva z betonu C 16/20 tl do 150 mm</t>
  </si>
  <si>
    <t>672363816</t>
  </si>
  <si>
    <t xml:space="preserve">Poznámka k položce: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</si>
  <si>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98</t>
  </si>
  <si>
    <t>451476121</t>
  </si>
  <si>
    <t>Podkladní vrstva plastbetonová tixotropní první vrstva tl 10 mm</t>
  </si>
  <si>
    <t>-972927545</t>
  </si>
  <si>
    <t xml:space="preserve">Poznámka k položce: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</si>
  <si>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99</t>
  </si>
  <si>
    <t>451476122</t>
  </si>
  <si>
    <t>Podkladní vrstva plastbetonová tixotropní každá další vrstva tl 10 mm</t>
  </si>
  <si>
    <t>-690926004</t>
  </si>
  <si>
    <t>462512161</t>
  </si>
  <si>
    <t>Zához z lomového kamene záhozového hmotnost kamenů do 200 kg bez výplně</t>
  </si>
  <si>
    <t>449953692</t>
  </si>
  <si>
    <t xml:space="preserve">Poznámka k položce:
1. V příplatcích jsou započteny náklady na urovnání líce záhozu do projektovaného profilu.
</t>
  </si>
  <si>
    <t>101</t>
  </si>
  <si>
    <t>462512169</t>
  </si>
  <si>
    <t>Příplatek za urovnání líce záhozu z lomového kamene záhozového do 200 kg</t>
  </si>
  <si>
    <t>-1278065777</t>
  </si>
  <si>
    <t>102</t>
  </si>
  <si>
    <t>463211111</t>
  </si>
  <si>
    <t>Rovnanina z lomového kamene s vyklínováním spár a dutin úlomky kamene</t>
  </si>
  <si>
    <t>712018189</t>
  </si>
  <si>
    <t xml:space="preserve">Poznámka k položce:
1. V cenách jsou započteny náklady na ukládání lomového kamene do figur ručně tak, aby tvořily pevný celek s vyplněním dutin vyklínováním kamenem nebo pískem.
2. V cenách nejsou započteny náklady na lícování kamene.
3. Zdi z drátokamenné rovnaniny (z gabionů) se oceňují cenami souborů cen části A05 Opěrné zdi a valy katalogu 823-1 Plochy a úprava území.
</t>
  </si>
  <si>
    <t>103</t>
  </si>
  <si>
    <t>465513256</t>
  </si>
  <si>
    <t>Dlažba svahu u opěr z upraveného lomového žulového kamene tl 250 mm do lože C 25/30 pl do 10 m2</t>
  </si>
  <si>
    <t>576346295</t>
  </si>
  <si>
    <t xml:space="preserve">Poznámka k položce: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</si>
  <si>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Komunikace</t>
  </si>
  <si>
    <t>104</t>
  </si>
  <si>
    <t>511532111</t>
  </si>
  <si>
    <t>Kolejové lože z kameniva hrubého drceného</t>
  </si>
  <si>
    <t>-1214145929</t>
  </si>
  <si>
    <t>Poznámka k položce:
1. Ceny lze použít i pro:
a) rozšířené kolejové lože mezi vyhybkami ve zhlaví nástupištních zídek, na mostech s průběžným kolejovým ložem a v tunelu,
b) kolejové lože s úpravou žlábku pro izolované kolejové obvody.
2. V cenách nejsou započteny náklady na případné hutnění mezipražcových prostorů a za hlavami pražců.
3. Cena 511 54-2111 je určena pro zřízení kolejového lože z kameniva drobného drceného frakce 8 - 16 mm o tloušťce do 10 cm pod kolejové brzdy.</t>
  </si>
  <si>
    <t>105</t>
  </si>
  <si>
    <t>511582195</t>
  </si>
  <si>
    <t>Příplatek za ztížení kolejového lože z kameniva při rekonstrukcích</t>
  </si>
  <si>
    <t>980268390</t>
  </si>
  <si>
    <t>106</t>
  </si>
  <si>
    <t>512502121</t>
  </si>
  <si>
    <t>Odstranění kolejového lože z kameniva po rozebrání koleje</t>
  </si>
  <si>
    <t>1563878682</t>
  </si>
  <si>
    <t>Poznámka k položce:
1. Ceny lze použít i pro odstranění přilehlých částí kolejového lože sousedních kolejí, drážních stezek a sypaných nástupišť, nánosu mezi kolejnicovými pásy a vedle nich nad horní plochou pražců.</t>
  </si>
  <si>
    <t>107</t>
  </si>
  <si>
    <t>512502995</t>
  </si>
  <si>
    <t>Příplatek za ztížení odstranění lože z kameniva po rozebrání koleje při rekonstrukcích</t>
  </si>
  <si>
    <t>1348605540</t>
  </si>
  <si>
    <t>108</t>
  </si>
  <si>
    <t>521271911</t>
  </si>
  <si>
    <t>Odizolování mostnicového šroubu se zalitím asfaltem a překrytím PVC</t>
  </si>
  <si>
    <t>-57124640</t>
  </si>
  <si>
    <t xml:space="preserve">Poznámka k položce:
1. V ceně -1911 odizolování šroubu jsou započteny i náklady vyjmutí šroubu, prodlábnutí otvoru, opětovnou montáž šroubu, zalití hlavy asfaltem a překrytí PVC.
2. V ceně -1931 jsou započteny i náklady na vyjmutí šroubu, prodlábnutí otvoru, opětovnou montáž šroubu včetně jeho dodání a zalití hlavy asfaltem.
</t>
  </si>
  <si>
    <t>109</t>
  </si>
  <si>
    <t>521271921</t>
  </si>
  <si>
    <t>Dotažení mostnicového šroubu po dosednutí vlivem provozu</t>
  </si>
  <si>
    <t>107333422</t>
  </si>
  <si>
    <t>110</t>
  </si>
  <si>
    <t>521271931</t>
  </si>
  <si>
    <t>Výměna jednotlivého mostnicového šroubu bez demontáže železničního svršku</t>
  </si>
  <si>
    <t>277234482</t>
  </si>
  <si>
    <t>111</t>
  </si>
  <si>
    <t>521272311</t>
  </si>
  <si>
    <t>Jednotlivá výměna mostnice</t>
  </si>
  <si>
    <t>1756578702</t>
  </si>
  <si>
    <t xml:space="preserve">Poznámka k položce:
1. V cenách jsou započteny i náklady na demontáž stávajících mostnic nebo pozednic, na výrobu a montáž nových mostnic nebo pozednic včetně dodávky spojovacího a kotevního materiálu.
2. V cenách nejsou započteny náklady na dodávku mostnic a pozednic; tyto náklady se oceňují ve specifikaci.
</t>
  </si>
  <si>
    <t>112</t>
  </si>
  <si>
    <t>60815365</t>
  </si>
  <si>
    <t>mostnice dřevěná impregnovaná olejem DB 24x26cm dl 2,4m</t>
  </si>
  <si>
    <t>-931267394</t>
  </si>
  <si>
    <t>113</t>
  </si>
  <si>
    <t>521272351</t>
  </si>
  <si>
    <t>Jednotlivá výměna pozednice</t>
  </si>
  <si>
    <t>1907747719</t>
  </si>
  <si>
    <t>114</t>
  </si>
  <si>
    <t>60815350</t>
  </si>
  <si>
    <t>mostnice dřevěná impregnovaná olejem DB 24x24cm dl 2,5m</t>
  </si>
  <si>
    <t>-341676899</t>
  </si>
  <si>
    <t>115</t>
  </si>
  <si>
    <t>521272215</t>
  </si>
  <si>
    <t>Demontáž mostnic s odsunem hmot mimo objekt mostu</t>
  </si>
  <si>
    <t>-1110101852</t>
  </si>
  <si>
    <t>116</t>
  </si>
  <si>
    <t>521273111</t>
  </si>
  <si>
    <t>Výroba dřevěných mostnic železničního mostu v přímé, v oblouku nebo přechodnici bez převýšení</t>
  </si>
  <si>
    <t>1343794860</t>
  </si>
  <si>
    <t>Poznámka k položce:
1. Cena -3211 lze použít i pro centrické uložení mostnic.
2. V cenách výroby 521 27-31 jsou započteny i náklady na opracování dřeva, opáskování, protištěpné spony, impregnaci opracovaných ploch a spojovací prostředky.
3. V cenách výroby 521 27-31 nejsou započteny náklady na dodávku dřeva mostnic, které se oceňují jako specifikace u cen montáže.
4. V cenách montáže 521 27-32 jsou započteny i náklady vrtání otvorů pro šrouby, osazení a izolování šroubů, tmelení a krytkování otvorů pro šrouby, provedení dlabů pro nýtové hlavy a výškové vyrovnání pro kolej.
5. V cenách montáže 521 27-32 nejsou započteny náklady na dodávku materiálu, které se oceňují ve specifikaci:
a) u vyráběných mostnic jako dodávka dřeva; ztratné lze dohodnou ve výši 2 %,
b) u nakupovaných mostnic jako dodávka hotového nakupovaného výrobku.</t>
  </si>
  <si>
    <t>117</t>
  </si>
  <si>
    <t>521273121</t>
  </si>
  <si>
    <t>Výroba dřevěných mostnic železničního mostu s převýšením bez klínu</t>
  </si>
  <si>
    <t>1192457028</t>
  </si>
  <si>
    <t>118</t>
  </si>
  <si>
    <t>521273122</t>
  </si>
  <si>
    <t>Výroba dřevěných mostnic železničního mostu s převýšení do 75 mm s 1 klínem</t>
  </si>
  <si>
    <t>1940306901</t>
  </si>
  <si>
    <t>119</t>
  </si>
  <si>
    <t>521273123</t>
  </si>
  <si>
    <t xml:space="preserve">Výroba dřevěných mostnic železničního mostu s převýšení přes 75 mm s  2 klíny</t>
  </si>
  <si>
    <t>1360644392</t>
  </si>
  <si>
    <t>120</t>
  </si>
  <si>
    <t>521273211</t>
  </si>
  <si>
    <t>Montáž dřevěných mostnic železničního mostu v přímé, v oblouku nebo přechodnici bez převýšení</t>
  </si>
  <si>
    <t>-1157830792</t>
  </si>
  <si>
    <t xml:space="preserve">Poznámka k položce:
1. Cena -3211 lze použít i pro centrické uložení mostnic.
2. V cenách výroby 521 27-31 jsou započteny i náklady na opracování dřeva, opáskování, protištěpné spony, impregnaci opracovaných ploch a spojovací prostředky.
3. V cenách výroby 521 27-31 nejsou započteny náklady na dodávku dřeva mostnic, které se oceňují jako specifikace u cen montáže.
4. V cenách montáže 521 27-32 jsou započteny i náklady vrtání otvorů pro šrouby, osazení a izolování šroubů, tmelení a krytkování otvorů pro šrouby, provedení dlabů pro nýtové hlavy a výškové vyrovnání pro kolej.
5. V cenách montáže 521 27-32 nejsou započteny náklady na dodávku materiálu, které se oceňují ve specifikaci:
a) u vyráběných mostnic jako dodávka dřeva; ztratné lze dohodnou ve výši 2 %,
b) u nakupovaných mostnic jako dodávka hotového nakupovaného výrobku.
</t>
  </si>
  <si>
    <t>121</t>
  </si>
  <si>
    <t>521273221</t>
  </si>
  <si>
    <t>Montáž dřevěných mostnic železničního mostu s převýšením bez klínu</t>
  </si>
  <si>
    <t>745592860</t>
  </si>
  <si>
    <t>122</t>
  </si>
  <si>
    <t>521273222</t>
  </si>
  <si>
    <t>Montáž dřevěných mostnic železničního mostu s převýšení do 75 mm s 1 klínem</t>
  </si>
  <si>
    <t>-159366403</t>
  </si>
  <si>
    <t>123</t>
  </si>
  <si>
    <t>521273223</t>
  </si>
  <si>
    <t xml:space="preserve">Montáž dřevěných mostnic železničního mostu s převýšení přes 75 mm s  2 klíny</t>
  </si>
  <si>
    <t>-1284434150</t>
  </si>
  <si>
    <t>124</t>
  </si>
  <si>
    <t>60815355</t>
  </si>
  <si>
    <t>mostnice dřevěná impregnovaná olejem DB 24x24cm dl 2,6m</t>
  </si>
  <si>
    <t>2050286775</t>
  </si>
  <si>
    <t>125</t>
  </si>
  <si>
    <t>521283221</t>
  </si>
  <si>
    <t>Demontáž pozednic včetně odstranění štěrkového podsypu</t>
  </si>
  <si>
    <t>1936019944</t>
  </si>
  <si>
    <t>126</t>
  </si>
  <si>
    <t>521281111</t>
  </si>
  <si>
    <t>Výroba pozednic železničního mostu z tvrdého dřeva</t>
  </si>
  <si>
    <t>1843175097</t>
  </si>
  <si>
    <t xml:space="preserve">Poznámka k položce:
1. V ceně výroby -1111 jsou započteny i náklady na spojovací materiál.
2. V ceně výroby -1111 nejsou započteny náklady na dodání dřeva pozednic, které se oceňují jako specifikace u cen montáže.
3. V ceně montáže -1211 jsou započteny i náklady na kotvicí materiál.
4. V ceně montáže -1211 nejsou započteny náklady na dodávku materiálu, které se oceňují ve specifikaci:
a) u vyráběných pozednic jako dodávka dřeva; ztratné lze dohodnout ve výši 2 %,
b) u nakupovaných mostnic jako dodávka hotového nakupovaného výrobku.
</t>
  </si>
  <si>
    <t>127</t>
  </si>
  <si>
    <t>521281211</t>
  </si>
  <si>
    <t>Montáž pozednic železničního mostu z tvrdého dřeva</t>
  </si>
  <si>
    <t>-111151774</t>
  </si>
  <si>
    <t>128</t>
  </si>
  <si>
    <t>1245433724</t>
  </si>
  <si>
    <t>VV</t>
  </si>
  <si>
    <t>(0,24*0,24*2,5)*26</t>
  </si>
  <si>
    <t>129</t>
  </si>
  <si>
    <t>521323111.1</t>
  </si>
  <si>
    <t>Kolej z kolejnic S49 rozdělení c pražce dřevěné v ose</t>
  </si>
  <si>
    <t>1138701590</t>
  </si>
  <si>
    <t xml:space="preserve">Poznámka k položce:
svrškový materiál - výměna 50% (matice M24, podložka dvojitá, svěrka ŽS4 a šroub svěrkový).      
100% podložka pod patu kolejnice</t>
  </si>
  <si>
    <t>130</t>
  </si>
  <si>
    <t>521323111.2</t>
  </si>
  <si>
    <t>1485095019</t>
  </si>
  <si>
    <t>Poznámka k položce:
výměna 100% svrškového mat. vč. podkladnic (svěrky ŽS4)</t>
  </si>
  <si>
    <t>131</t>
  </si>
  <si>
    <t>60812842</t>
  </si>
  <si>
    <t>pražec dřevěný příčný 2A impregnovaný olejem DB dl 2,5m I</t>
  </si>
  <si>
    <t>1357707968</t>
  </si>
  <si>
    <t>402,617010568697*0,09935 'Přepočtené koeficientem množství</t>
  </si>
  <si>
    <t>132</t>
  </si>
  <si>
    <t>525010022</t>
  </si>
  <si>
    <t>Rozebrání koleje na pražcích dřevěných v ose</t>
  </si>
  <si>
    <t>1864327877</t>
  </si>
  <si>
    <t>133</t>
  </si>
  <si>
    <t>525049095</t>
  </si>
  <si>
    <t>Příplatek za ztížení rozebrání koleje v ose při rekonstrukcích</t>
  </si>
  <si>
    <t>-223844827</t>
  </si>
  <si>
    <t>134</t>
  </si>
  <si>
    <t>525070011</t>
  </si>
  <si>
    <t>Rozebrání koleje na ocelových mostech</t>
  </si>
  <si>
    <t>-1666832400</t>
  </si>
  <si>
    <t>Poznámka k položce:
1. Ceny jsou určeny pouze pro rozebrání koleje na ocelových mostech.
2. V ceně nejsou započteny náklady na odvoz rozebraných součástí na předepsanou skládku; tyto se oceňují cenami souboru cen 997 24-1. . Doprava vybouraných hmot, konstrukcí a suti této části katalogu.</t>
  </si>
  <si>
    <t>135</t>
  </si>
  <si>
    <t>525079095</t>
  </si>
  <si>
    <t>Příplatek za ztížení rozebrání koleje na ocelových mostech při rekonstrukcích</t>
  </si>
  <si>
    <t>-125011187</t>
  </si>
  <si>
    <t>136</t>
  </si>
  <si>
    <t>521371111.1</t>
  </si>
  <si>
    <t>Kolej z kolejnic S49 na mostech na mostnici</t>
  </si>
  <si>
    <t>1430092815</t>
  </si>
  <si>
    <t xml:space="preserve">Poznámka k položce:
výměna podložek pod patu kol.; pod podkladnice - 100%;   
výměna upevňovadel a šr. pražcových - 50%</t>
  </si>
  <si>
    <t>137</t>
  </si>
  <si>
    <t>521371111.2</t>
  </si>
  <si>
    <t>2038900420</t>
  </si>
  <si>
    <t>Poznámka k položce:
výměna 100% svrškového mat. vč. podkladnic (svěrky Skl 24)</t>
  </si>
  <si>
    <t>138</t>
  </si>
  <si>
    <t>521171111.1</t>
  </si>
  <si>
    <t>Kolej z kolejnic R65 na mostech na mostnici</t>
  </si>
  <si>
    <t>-1311927387</t>
  </si>
  <si>
    <t>139</t>
  </si>
  <si>
    <t>521171111.2</t>
  </si>
  <si>
    <t>-1652100402</t>
  </si>
  <si>
    <t>140</t>
  </si>
  <si>
    <t>544115111</t>
  </si>
  <si>
    <t>Podbíjení příčných pražců mezilehlých i stykových dřevěných</t>
  </si>
  <si>
    <t>1669930165</t>
  </si>
  <si>
    <t>Poznámka k položce:
1. Ceny jsou určeny pro nesouvislé podbíjení jednotlivých pražců.
2. Ceny za podbíjení jednotlivých pražců se považuje i vyrovnání krátkých prosedlin délky do 50 m.</t>
  </si>
  <si>
    <t>141</t>
  </si>
  <si>
    <t>544145111</t>
  </si>
  <si>
    <t>Podbíjení příčných pražců mezilehlých i stykových z betonu</t>
  </si>
  <si>
    <t>-1354441750</t>
  </si>
  <si>
    <t>142</t>
  </si>
  <si>
    <t>548121313</t>
  </si>
  <si>
    <t>Jednotlivý svar kolejnic termitem, krátký předehřev, široká spára, tvar S 49</t>
  </si>
  <si>
    <t>-50885869</t>
  </si>
  <si>
    <t xml:space="preserve">Poznámka k položce:
1. Ceny obsahují i náklady na:
a) vybrání kameniva z mezipražcového prostoru,
b) demontáž upevňovadel,
c) směrové a výškové vyrovnání kolejnic,
d) provedení svaru,
e) montáž upevňovadel,
f) vizuální kontrolu,
g) měření geometrie svaru.
2. V cenách nejsou obsaženy náklady na:
a) kontrolu svarů ultrazvukem,
b) podbití pražců,
c) demontáž styku.
</t>
  </si>
  <si>
    <t>143</t>
  </si>
  <si>
    <t>548911127.R</t>
  </si>
  <si>
    <t>Dosažení dovolené upínací teploty v BK prodloužením kolejnicového pásu v koleji tv. S49</t>
  </si>
  <si>
    <t>-1181896271</t>
  </si>
  <si>
    <t xml:space="preserve">Poznámka k položce:
Dosažení dovolené upínací teploty BK zařízením pro napínání nebo ohřevem kolejnic. Montáž a demontáž napínacího zařízení a napnutí kolejnicového pásu nebo ohřev kolejnic podle schváleného postupu objednatele.    Svar=kus</t>
  </si>
  <si>
    <t>144</t>
  </si>
  <si>
    <t>548913210.R</t>
  </si>
  <si>
    <t>Umožnění volné dilatace kolejnic demontáž upevňovadel bez osazení kluzných podložek rozdělení pražců "d"</t>
  </si>
  <si>
    <t>303077497</t>
  </si>
  <si>
    <t>145</t>
  </si>
  <si>
    <t>548913211.R</t>
  </si>
  <si>
    <t>Umožnění volné dilatace kolejnic montáž upevňovadel bez odstranění kluzných podložek rozdělení pražců "d"</t>
  </si>
  <si>
    <t>996746266</t>
  </si>
  <si>
    <t>146</t>
  </si>
  <si>
    <t>548930011</t>
  </si>
  <si>
    <t>Řezání kolejnic pilou</t>
  </si>
  <si>
    <t>1652227467</t>
  </si>
  <si>
    <t>147</t>
  </si>
  <si>
    <t>548930012</t>
  </si>
  <si>
    <t>Řezání kolejnic plamenem</t>
  </si>
  <si>
    <t>-149343494</t>
  </si>
  <si>
    <t>Úpravy povrchů, podlahy a osazování výplní</t>
  </si>
  <si>
    <t>148</t>
  </si>
  <si>
    <t>628613223</t>
  </si>
  <si>
    <t>Protikorozní ochrana OK mostu III.tř.-základní a podkladní epoxidový, vrchní PU nátěr bez metalizace</t>
  </si>
  <si>
    <t>1573266302</t>
  </si>
  <si>
    <t xml:space="preserve">Poznámka k položce: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</si>
  <si>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149</t>
  </si>
  <si>
    <t>628613224</t>
  </si>
  <si>
    <t>Protikorozní ochrana OK mostu IV.tř.- základní a podkladní epoxidový, vrchní PU nátěr bez metalizace</t>
  </si>
  <si>
    <t>-407453674</t>
  </si>
  <si>
    <t>150</t>
  </si>
  <si>
    <t>628613233</t>
  </si>
  <si>
    <t>Protikorozní ochrana OK mostu III. tř.- základní a podkladní epoxidový, vrchní PU nátěr s metalizací</t>
  </si>
  <si>
    <t>1904594347</t>
  </si>
  <si>
    <t>151</t>
  </si>
  <si>
    <t>15625102</t>
  </si>
  <si>
    <t>drát metalizační ZnAl D 3mm</t>
  </si>
  <si>
    <t>kg</t>
  </si>
  <si>
    <t>-1482782617</t>
  </si>
  <si>
    <t>Poznámka k položce:
Spotřeba je cca 1,517 kg ZnAl 15 na 1m2 při 100um.</t>
  </si>
  <si>
    <t>450,230718523401*1,517 'Přepočtené koeficientem množství</t>
  </si>
  <si>
    <t>152</t>
  </si>
  <si>
    <t>628613234</t>
  </si>
  <si>
    <t>Protikorozní ochrana OK mostu IV. tř.- základní a podkladní epoxidový, vrchní PU nátěr s metalizací</t>
  </si>
  <si>
    <t>-1537323927</t>
  </si>
  <si>
    <t>153</t>
  </si>
  <si>
    <t>1260936302</t>
  </si>
  <si>
    <t>Poznámka k položce:
Spotřeba je cca 1,284 kg ZnAl 15 na 1m2 při 100um.</t>
  </si>
  <si>
    <t>300*1,284 'Přepočtené koeficientem množství</t>
  </si>
  <si>
    <t>154</t>
  </si>
  <si>
    <t>628613911</t>
  </si>
  <si>
    <t>Mechanické vyčištění hloubkové koroze mezi jednotlivými prvky OK mostů</t>
  </si>
  <si>
    <t>-456888236</t>
  </si>
  <si>
    <t>155</t>
  </si>
  <si>
    <t>629991111</t>
  </si>
  <si>
    <t>Zatmelení spar mezi jednotlivými ocelovými prvky mostních konstrukcí bez výplně</t>
  </si>
  <si>
    <t>1510725760</t>
  </si>
  <si>
    <t>156</t>
  </si>
  <si>
    <t>629991112</t>
  </si>
  <si>
    <t>Zatmelení spar mezi jednotlivými ocelovými prvky mostních konstrukcí s výplní</t>
  </si>
  <si>
    <t>-673323597</t>
  </si>
  <si>
    <t>157</t>
  </si>
  <si>
    <t>629992112</t>
  </si>
  <si>
    <t xml:space="preserve">Zatmelení spar mezi mostními prefabrikáty š do 20 mm  PUR tmelem včetně výplně PUR pěnou</t>
  </si>
  <si>
    <t>-2057231935</t>
  </si>
  <si>
    <t>158</t>
  </si>
  <si>
    <t>629992113</t>
  </si>
  <si>
    <t xml:space="preserve">Zatmelení spar mezi mostními prefabrikáty š do 30 mm  PUR tmelem včetně výplně PUR pěnou</t>
  </si>
  <si>
    <t>-1469768323</t>
  </si>
  <si>
    <t>159</t>
  </si>
  <si>
    <t>629995101</t>
  </si>
  <si>
    <t>Očištění vnějších ploch tlakovou vodou</t>
  </si>
  <si>
    <t>-224838336</t>
  </si>
  <si>
    <t>160</t>
  </si>
  <si>
    <t>631311115</t>
  </si>
  <si>
    <t>Mazanina tl do 80 mm z betonu prostého bez zvýšených nároků na prostředí tř. C 20/25</t>
  </si>
  <si>
    <t>450233769</t>
  </si>
  <si>
    <t xml:space="preserve">Poznámka k položce: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</si>
  <si>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161</t>
  </si>
  <si>
    <t>631362021</t>
  </si>
  <si>
    <t>Výztuž mazanin svařovanými sítěmi Kari</t>
  </si>
  <si>
    <t>538345964</t>
  </si>
  <si>
    <t>162</t>
  </si>
  <si>
    <t>636195001</t>
  </si>
  <si>
    <t>Oprava spárování dlažby z kamenů MC pl do 4 m2</t>
  </si>
  <si>
    <t>900437886</t>
  </si>
  <si>
    <t>163</t>
  </si>
  <si>
    <t>636195011</t>
  </si>
  <si>
    <t>Oprava spárování dlažby z kamenů MC pl přes 4 m2</t>
  </si>
  <si>
    <t>-958546734</t>
  </si>
  <si>
    <t>Ostatní konstrukce a práce-bourání</t>
  </si>
  <si>
    <t>164</t>
  </si>
  <si>
    <t>919726124</t>
  </si>
  <si>
    <t>Geotextilie pro ochranu, separaci a filtraci netkaná měrná hmotnost do 800 g/m2</t>
  </si>
  <si>
    <t>599615248</t>
  </si>
  <si>
    <t>165</t>
  </si>
  <si>
    <t>931942114.R</t>
  </si>
  <si>
    <t>Demontáž a montáž dilatačního zařízení kolejnic tvar S49</t>
  </si>
  <si>
    <t>-701341222</t>
  </si>
  <si>
    <t>166</t>
  </si>
  <si>
    <t>936942211</t>
  </si>
  <si>
    <t>Zhotovení tabulky s letopočtem opravy mostu vložením šablony do bednění</t>
  </si>
  <si>
    <t>-1473411416</t>
  </si>
  <si>
    <t>167</t>
  </si>
  <si>
    <t>936945111</t>
  </si>
  <si>
    <t>Osazení smaltovaných plechových tabulek s čísly tunelových pasů</t>
  </si>
  <si>
    <t>1071488171</t>
  </si>
  <si>
    <t>168</t>
  </si>
  <si>
    <t>40444323</t>
  </si>
  <si>
    <t>značka dopravní svislá FeZn NK 300 x 200 mm</t>
  </si>
  <si>
    <t>-487864282</t>
  </si>
  <si>
    <t>169</t>
  </si>
  <si>
    <t>936991111</t>
  </si>
  <si>
    <t xml:space="preserve">Odvodňovač  kamenného zdiva mostu z PE potrubí DN 160 s vyvrtáním otvoru a utěsněním</t>
  </si>
  <si>
    <t>1498369531</t>
  </si>
  <si>
    <t xml:space="preserve">Poznámka k položce:
1. V cenách jsou započteny i náklady na:
a) na vyvrtání otvoru pro prostup kamennou zdí,
b) osazení a dodání PE trubek včetně nařezání na potřebnou délku,
c) utěsnění prostupu.
</t>
  </si>
  <si>
    <t>170</t>
  </si>
  <si>
    <t>938111111</t>
  </si>
  <si>
    <t>Čištění zdiva opěr, pilířů, křídel od mechu a jiné vegetace</t>
  </si>
  <si>
    <t>-64112309</t>
  </si>
  <si>
    <t xml:space="preserve">Poznámka k položce:
1. Cena je určena pro čištění jakéhokoliv zdiva.
2. Počet měrných jednotek se měří v m2 čištěné plochy zdiva.
</t>
  </si>
  <si>
    <t>171</t>
  </si>
  <si>
    <t>938121111</t>
  </si>
  <si>
    <t>Odstranění náletových křovin, dřevin a travnatého porostu ve výškách v okolí říms a křídel</t>
  </si>
  <si>
    <t>1063402396</t>
  </si>
  <si>
    <t>Poznámka k položce:
práce ve výškách jsou: pokud leží ve výšce 1,5 m nad okolní úrovní, případně pokud pod nimi volná hloubka přesahuje 1,5 m. Plochu počítejte max 2 m od okraje (římsy, křídla).</t>
  </si>
  <si>
    <t>172</t>
  </si>
  <si>
    <t>938122111</t>
  </si>
  <si>
    <t>Ošetření řezných ploch dřevin na mostech D do 10 cm herbicidy</t>
  </si>
  <si>
    <t>-707027295</t>
  </si>
  <si>
    <t>173</t>
  </si>
  <si>
    <t>938122112</t>
  </si>
  <si>
    <t>Ošetření řezných ploch dřevin na mostech D přes 10 cm herbicidy</t>
  </si>
  <si>
    <t>1958071522</t>
  </si>
  <si>
    <t>174</t>
  </si>
  <si>
    <t>938122211</t>
  </si>
  <si>
    <t>Hubení porostů na mostech herbicidy postřikovačem</t>
  </si>
  <si>
    <t>-511252316</t>
  </si>
  <si>
    <t>175</t>
  </si>
  <si>
    <t>938131111</t>
  </si>
  <si>
    <t>Odstranění přebytečné zeminy (nánosů) u říms průčelního zdiva a křídel ručně</t>
  </si>
  <si>
    <t>-439914429</t>
  </si>
  <si>
    <t>176</t>
  </si>
  <si>
    <t>938132111</t>
  </si>
  <si>
    <t>Údržba svahu a svahových kuželů v okolí říms a křídel</t>
  </si>
  <si>
    <t>732979011</t>
  </si>
  <si>
    <t>177</t>
  </si>
  <si>
    <t>938902203</t>
  </si>
  <si>
    <t>Čištění příkopů ručně š dna do 400 mm objem nánosu do 0,50 m3/m</t>
  </si>
  <si>
    <t>232621163</t>
  </si>
  <si>
    <t>178</t>
  </si>
  <si>
    <t>938902206</t>
  </si>
  <si>
    <t>Čištění příkopů ručně š dna přes 400 mm objem nánosu do 0,50 m3/m</t>
  </si>
  <si>
    <t>452723112</t>
  </si>
  <si>
    <t>179</t>
  </si>
  <si>
    <t>938903255.R</t>
  </si>
  <si>
    <t>Údržba bezpečnostních nátěrů - obnova stávajícího nátěru s rozměřením</t>
  </si>
  <si>
    <t>-744036582</t>
  </si>
  <si>
    <t>Poznámka k položce:
příprava povrchu (očištění a omytí) oceněna samostatně pol. 938906251</t>
  </si>
  <si>
    <t>180</t>
  </si>
  <si>
    <t>938906251</t>
  </si>
  <si>
    <t>Očištění a omytí bezpečnostních nátěrů</t>
  </si>
  <si>
    <t>-1845813667</t>
  </si>
  <si>
    <t>181</t>
  </si>
  <si>
    <t>939902111</t>
  </si>
  <si>
    <t>Práce motorovým vozíkem</t>
  </si>
  <si>
    <t>1509416173</t>
  </si>
  <si>
    <t>182</t>
  </si>
  <si>
    <t>941111111</t>
  </si>
  <si>
    <t>Montáž lešení řadového trubkového lehkého s podlahami zatížení do 200 kg/m2 š do 0,9 m v do 10 m</t>
  </si>
  <si>
    <t>577355316</t>
  </si>
  <si>
    <t>Poznámka k položce: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</si>
  <si>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183</t>
  </si>
  <si>
    <t>941111211</t>
  </si>
  <si>
    <t>Příplatek k lešení řadovému trubkovému lehkému s podlahami š 0,9 m v 10 m za první a ZKD den použití</t>
  </si>
  <si>
    <t>1363749621</t>
  </si>
  <si>
    <t>184</t>
  </si>
  <si>
    <t>941111811</t>
  </si>
  <si>
    <t>Demontáž lešení řadového trubkového lehkého s podlahami zatížení do 200 kg/m2 š do 0,9 m v do 10 m</t>
  </si>
  <si>
    <t>-747536135</t>
  </si>
  <si>
    <t>185</t>
  </si>
  <si>
    <t>943111111</t>
  </si>
  <si>
    <t>Montáž lešení prostorového trubkového lehkého bez podlah zatížení do 200 kg/m2 v do 10 m</t>
  </si>
  <si>
    <t>690193246</t>
  </si>
  <si>
    <t>186</t>
  </si>
  <si>
    <t>943111211</t>
  </si>
  <si>
    <t>Příplatek k lešení prostorovému trubkovému lehkému bez podlah v do 10 m za první a ZKD den použití</t>
  </si>
  <si>
    <t>-170746784</t>
  </si>
  <si>
    <t>187</t>
  </si>
  <si>
    <t>943111811</t>
  </si>
  <si>
    <t>Demontáž lešení prostorového trubkového lehkého bez podlah zatížení do 200 kg/m2 v do 10 m</t>
  </si>
  <si>
    <t>18107998</t>
  </si>
  <si>
    <t>188</t>
  </si>
  <si>
    <t>945421110</t>
  </si>
  <si>
    <t>Hydraulická zvedací plošina na automobilovém podvozku výška zdvihu do 18 m včetně obsluhy</t>
  </si>
  <si>
    <t>-1612519156</t>
  </si>
  <si>
    <t>Poznámka k položce:
1. Množství měrných jednotek se určuje v hodinách skutečného použití plošiny, přičemž každá započatá hodina se zaokrouhlí:
a) na půlhodinu, trvá-li práce méně než 30 minut,
b) na celou hodinu, trvá-li práce 30 minut a více.</t>
  </si>
  <si>
    <t>189</t>
  </si>
  <si>
    <t>946111112</t>
  </si>
  <si>
    <t>Montáž pojízdných věží trubkových/dílcových š do 0,9 m dl do 3,2 m v do 2,5 m</t>
  </si>
  <si>
    <t>194322135</t>
  </si>
  <si>
    <t>190</t>
  </si>
  <si>
    <t>946111212</t>
  </si>
  <si>
    <t>Příplatek k pojízdným věžím š do 0,9 m dl do 3,2 m v do 2,5 m za první a ZKD den použití</t>
  </si>
  <si>
    <t>-1815774566</t>
  </si>
  <si>
    <t>191</t>
  </si>
  <si>
    <t>946111812</t>
  </si>
  <si>
    <t>Demontáž pojízdných věží trubkových/dílcových š do 0,9 m dl do 3,2 m v do 2,5 m</t>
  </si>
  <si>
    <t>2038987748</t>
  </si>
  <si>
    <t>192</t>
  </si>
  <si>
    <t>949101111</t>
  </si>
  <si>
    <t>Lešení pomocné pro objekty pozemních staveb s lešeňovou podlahou v do 1,9 m zatížení do 150 kg/m2</t>
  </si>
  <si>
    <t>-1875267507</t>
  </si>
  <si>
    <t xml:space="preserve">Poznámka k položce: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</si>
  <si>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193</t>
  </si>
  <si>
    <t>949101112</t>
  </si>
  <si>
    <t>Lešení pomocné pro objekty pozemních staveb s lešeňovou podlahou v do 3,5 m zatížení do 150 kg/m2</t>
  </si>
  <si>
    <t>-173351276</t>
  </si>
  <si>
    <t>194</t>
  </si>
  <si>
    <t>952901131</t>
  </si>
  <si>
    <t>Čištění budov omytí konstrukcí nebo prvků</t>
  </si>
  <si>
    <t>-81284427</t>
  </si>
  <si>
    <t xml:space="preserve">Poznámka k položce: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</si>
  <si>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195</t>
  </si>
  <si>
    <t>952904111</t>
  </si>
  <si>
    <t>Čištění mostních objektů - strojní odstranění nánosů z otvorů</t>
  </si>
  <si>
    <t>-388981885</t>
  </si>
  <si>
    <t xml:space="preserve">Poznámka k položce:
1. Množství měrných jednotek se určuje:
a) u otvorů, vtoků a výtoků v m3 jejich objemu,
b) u odvodňovačů v m jejich délky.
</t>
  </si>
  <si>
    <t>196</t>
  </si>
  <si>
    <t>952904121</t>
  </si>
  <si>
    <t xml:space="preserve">Čištění mostních objektů  - ruční odstranění nánosů z otvorů v do 1,5 m</t>
  </si>
  <si>
    <t>-838419896</t>
  </si>
  <si>
    <t>197</t>
  </si>
  <si>
    <t>952904122</t>
  </si>
  <si>
    <t xml:space="preserve">Čištění mostních objektů  - ruční odstranění nánosů z otvorů v přes 1,5 m</t>
  </si>
  <si>
    <t>-1737621263</t>
  </si>
  <si>
    <t>198</t>
  </si>
  <si>
    <t>952904131</t>
  </si>
  <si>
    <t>Čištění mostních objektů - propláchnutí odvodnění</t>
  </si>
  <si>
    <t>-1631079607</t>
  </si>
  <si>
    <t>199</t>
  </si>
  <si>
    <t>952904141</t>
  </si>
  <si>
    <t>Čištění mostních objektů - pročištění odvodňovačů ve zdivu</t>
  </si>
  <si>
    <t>-165763975</t>
  </si>
  <si>
    <t>200</t>
  </si>
  <si>
    <t>952904151</t>
  </si>
  <si>
    <t>Čištění mostních objektů - pročištění vtoků a výtoků strojně</t>
  </si>
  <si>
    <t>-1296900948</t>
  </si>
  <si>
    <t xml:space="preserve">Poznámka k položce:
u mostů do vzdálenosti 4,0 m od průčelí,  u propustků do vzdálenosti 3,0 m od průčelí</t>
  </si>
  <si>
    <t>201</t>
  </si>
  <si>
    <t>952904152</t>
  </si>
  <si>
    <t>Čištění mostních objektů - pročištění vtoků a výtoků ručně</t>
  </si>
  <si>
    <t>-413028242</t>
  </si>
  <si>
    <t>202</t>
  </si>
  <si>
    <t>962021112</t>
  </si>
  <si>
    <t>Bourání mostních zdí a pilířů z kamene</t>
  </si>
  <si>
    <t>-1896361828</t>
  </si>
  <si>
    <t>Poznámka k položce: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t>
  </si>
  <si>
    <t>203</t>
  </si>
  <si>
    <t>962041211</t>
  </si>
  <si>
    <t>Bourání mostních zdí a pilířů z betonu prostého</t>
  </si>
  <si>
    <t>-1971972565</t>
  </si>
  <si>
    <t>204</t>
  </si>
  <si>
    <t>962051111</t>
  </si>
  <si>
    <t>Bourání mostních zdí a pilířů z ŽB</t>
  </si>
  <si>
    <t>-346410281</t>
  </si>
  <si>
    <t>205</t>
  </si>
  <si>
    <t>962022490</t>
  </si>
  <si>
    <t>Bourání zdiva nadzákladového kamenného na MC do 1 m3</t>
  </si>
  <si>
    <t>1867402217</t>
  </si>
  <si>
    <t>206</t>
  </si>
  <si>
    <t>962022491</t>
  </si>
  <si>
    <t>Bourání zdiva nadzákladového kamenného na MC přes 1 m3</t>
  </si>
  <si>
    <t>-1004122492</t>
  </si>
  <si>
    <t>207</t>
  </si>
  <si>
    <t>962032240</t>
  </si>
  <si>
    <t>Bourání zdiva z cihel pálených nebo vápenopískových na MC do 1m3</t>
  </si>
  <si>
    <t>-1164309523</t>
  </si>
  <si>
    <t>208</t>
  </si>
  <si>
    <t>962032241</t>
  </si>
  <si>
    <t>Bourání zdiva z cihel pálených nebo vápenopískových na MC přes 1 m3</t>
  </si>
  <si>
    <t>1020264973</t>
  </si>
  <si>
    <t>209</t>
  </si>
  <si>
    <t>962042320</t>
  </si>
  <si>
    <t>Bourání zdiva nadzákladového z betonu prostého do 1 m3</t>
  </si>
  <si>
    <t>-1032165433</t>
  </si>
  <si>
    <t>210</t>
  </si>
  <si>
    <t>962042321</t>
  </si>
  <si>
    <t>Bourání zdiva nadzákladového z betonu prostého přes 1 m3</t>
  </si>
  <si>
    <t>556005948</t>
  </si>
  <si>
    <t>211</t>
  </si>
  <si>
    <t>962052210</t>
  </si>
  <si>
    <t>Bourání zdiva nadzákladového ze ŽB do 1 m3</t>
  </si>
  <si>
    <t>-2016623218</t>
  </si>
  <si>
    <t>212</t>
  </si>
  <si>
    <t>962052211</t>
  </si>
  <si>
    <t>Bourání zdiva nadzákladového ze ŽB přes 1 m3</t>
  </si>
  <si>
    <t>1988440566</t>
  </si>
  <si>
    <t>213</t>
  </si>
  <si>
    <t>975024141</t>
  </si>
  <si>
    <t>Zřízení podepření uvolněného zdiva tl do 600 mm dřevěnou výztuhou</t>
  </si>
  <si>
    <t>-1451799593</t>
  </si>
  <si>
    <t>214</t>
  </si>
  <si>
    <t>975024241</t>
  </si>
  <si>
    <t>Odstranění podepření uvolněného zdiva tl do 600 mm dřevěnou výztuhou</t>
  </si>
  <si>
    <t>294019492</t>
  </si>
  <si>
    <t>215</t>
  </si>
  <si>
    <t>977131116</t>
  </si>
  <si>
    <t>Vrty příklepovými vrtáky D do 20 mm do cihelného zdiva nebo prostého betonu</t>
  </si>
  <si>
    <t>644722890</t>
  </si>
  <si>
    <t>216</t>
  </si>
  <si>
    <t>978059611</t>
  </si>
  <si>
    <t>Odsekání a odebrání obkladů stěn z vnějších obkládaček plochy do 1 m2</t>
  </si>
  <si>
    <t>1066932239</t>
  </si>
  <si>
    <t>217</t>
  </si>
  <si>
    <t>978059641</t>
  </si>
  <si>
    <t>Odsekání a odebrání obkladů stěn z vnějších obkládaček plochy přes 1 m2</t>
  </si>
  <si>
    <t>10460053</t>
  </si>
  <si>
    <t>218</t>
  </si>
  <si>
    <t>985111111</t>
  </si>
  <si>
    <t>Otlučení omítek stěn včetně dočištění ocelovými kartáči</t>
  </si>
  <si>
    <t>-1245203537</t>
  </si>
  <si>
    <t>219</t>
  </si>
  <si>
    <t>985111121</t>
  </si>
  <si>
    <t>Otlučení omítek líce kleneb a podhledů včetně dočištění ocelovými kartáči</t>
  </si>
  <si>
    <t>1866439527</t>
  </si>
  <si>
    <t>220</t>
  </si>
  <si>
    <t>985111191</t>
  </si>
  <si>
    <t>Příplatek k otlučení omítek za práci ve stísněném prostoru</t>
  </si>
  <si>
    <t>-1271166846</t>
  </si>
  <si>
    <t>221</t>
  </si>
  <si>
    <t>985111192</t>
  </si>
  <si>
    <t>Příplatek k otlučení omítek za plochu do 10 m2 jednotlivě</t>
  </si>
  <si>
    <t>-85845502</t>
  </si>
  <si>
    <t>222</t>
  </si>
  <si>
    <t>985112111</t>
  </si>
  <si>
    <t>Odsekání degradovaného betonu stěn tl do 10 mm</t>
  </si>
  <si>
    <t>934936789</t>
  </si>
  <si>
    <t>223</t>
  </si>
  <si>
    <t>985112112</t>
  </si>
  <si>
    <t>Odsekání degradovaného betonu stěn tl do 30 mm</t>
  </si>
  <si>
    <t>859737858</t>
  </si>
  <si>
    <t>224</t>
  </si>
  <si>
    <t>985112113</t>
  </si>
  <si>
    <t>Odsekání degradovaného betonu stěn tl do 50 mm</t>
  </si>
  <si>
    <t>-264208829</t>
  </si>
  <si>
    <t>225</t>
  </si>
  <si>
    <t>985112121</t>
  </si>
  <si>
    <t>Odsekání degradovaného betonu líce kleneb a podhledů tl do 10 mm</t>
  </si>
  <si>
    <t>1296913106</t>
  </si>
  <si>
    <t>226</t>
  </si>
  <si>
    <t>985112122</t>
  </si>
  <si>
    <t>Odsekání degradovaného betonu líce kleneb a podhledů tl do 30 mm</t>
  </si>
  <si>
    <t>1180896712</t>
  </si>
  <si>
    <t>227</t>
  </si>
  <si>
    <t>985112123</t>
  </si>
  <si>
    <t>Odsekání degradovaného betonu líce kleneb a podhledů tl do 50 mm</t>
  </si>
  <si>
    <t>1034247513</t>
  </si>
  <si>
    <t>228</t>
  </si>
  <si>
    <t>985112193</t>
  </si>
  <si>
    <t xml:space="preserve">Příplatek k odsekání  degradovaného betonu za plochu do 10 m2 jednotlivě</t>
  </si>
  <si>
    <t>1871206025</t>
  </si>
  <si>
    <t>229</t>
  </si>
  <si>
    <t>985132111</t>
  </si>
  <si>
    <t>Očištění ploch líce kleneb a podhledů tlakovou vodou</t>
  </si>
  <si>
    <t>590233590</t>
  </si>
  <si>
    <t>230</t>
  </si>
  <si>
    <t>985131221</t>
  </si>
  <si>
    <t>Očištění ploch stěn, rubu kleneb a podlah nesušeným křemičitým pískem (metodou torbo)</t>
  </si>
  <si>
    <t>-1038332118</t>
  </si>
  <si>
    <t>231</t>
  </si>
  <si>
    <t>985132221</t>
  </si>
  <si>
    <t>Očištění ploch líce kleneb a podhledů nesušeným křemičitým pískem (metodou torbo)</t>
  </si>
  <si>
    <t>750690736</t>
  </si>
  <si>
    <t>232</t>
  </si>
  <si>
    <t>985132311</t>
  </si>
  <si>
    <t>Ruční dočištění ploch líce kleneb a podhledů ocelových kartáči</t>
  </si>
  <si>
    <t>-1306644749</t>
  </si>
  <si>
    <t>233</t>
  </si>
  <si>
    <t>985139111</t>
  </si>
  <si>
    <t>Příplatek k očištění ploch za práci ve stísněném prostoru</t>
  </si>
  <si>
    <t>1136150184</t>
  </si>
  <si>
    <t>234</t>
  </si>
  <si>
    <t>985139112</t>
  </si>
  <si>
    <t>Příplatek k očištění ploch za plochu do 10 m2 jednotlivě</t>
  </si>
  <si>
    <t>79792432</t>
  </si>
  <si>
    <t>235</t>
  </si>
  <si>
    <t>985142112</t>
  </si>
  <si>
    <t>Vysekání spojovací hmoty ze spár zdiva hl do 40 mm dl do 12 m/m2</t>
  </si>
  <si>
    <t>-11721222</t>
  </si>
  <si>
    <t>236</t>
  </si>
  <si>
    <t>985142113</t>
  </si>
  <si>
    <t>Vysekání spojovací hmoty ze spár zdiva hl do 40 mm dl přes 12 m/m2</t>
  </si>
  <si>
    <t>680819155</t>
  </si>
  <si>
    <t>237</t>
  </si>
  <si>
    <t>985142212</t>
  </si>
  <si>
    <t>Vysekání spojovací hmoty ze spár zdiva hl přes 40 mm dl do 12 m/m2</t>
  </si>
  <si>
    <t>1143135239</t>
  </si>
  <si>
    <t>238</t>
  </si>
  <si>
    <t>985142213</t>
  </si>
  <si>
    <t>Vysekání spojovací hmoty ze spár zdiva hl přes 40 mm dl přes 12 m/m2</t>
  </si>
  <si>
    <t>1114827407</t>
  </si>
  <si>
    <t>239</t>
  </si>
  <si>
    <t>985142911</t>
  </si>
  <si>
    <t>Příplatek k cenám vysekání spojovací hmoty ze spár za práce ve stísněném prostoru</t>
  </si>
  <si>
    <t>-433765913</t>
  </si>
  <si>
    <t>240</t>
  </si>
  <si>
    <t>985142912</t>
  </si>
  <si>
    <t>Příplatek k cenám vysekání spojovací hmoty ze spár za plochu do 10 m2 jednotlivě</t>
  </si>
  <si>
    <t>504494986</t>
  </si>
  <si>
    <t>241</t>
  </si>
  <si>
    <t>985211112</t>
  </si>
  <si>
    <t>Vyklínování uvolněných kamenů ve zdivu se spárami dl do 12 m/m2</t>
  </si>
  <si>
    <t>555449797</t>
  </si>
  <si>
    <t>242</t>
  </si>
  <si>
    <t>985211113</t>
  </si>
  <si>
    <t>Vyklínování uvolněných kamenů ve zdivu se spárami dl přes 12 m/m2</t>
  </si>
  <si>
    <t>934413413</t>
  </si>
  <si>
    <t>243</t>
  </si>
  <si>
    <t>985223110</t>
  </si>
  <si>
    <t>Přezdívání cihelného zdiva do aktivované malty do 1 m3</t>
  </si>
  <si>
    <t>-330386475</t>
  </si>
  <si>
    <t xml:space="preserve">Poznámka k položce: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</si>
  <si>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244</t>
  </si>
  <si>
    <t>59610001</t>
  </si>
  <si>
    <t>cihla pálená plná 290x140x65mm do P15</t>
  </si>
  <si>
    <t>-1717665296</t>
  </si>
  <si>
    <t>245</t>
  </si>
  <si>
    <t>985223210</t>
  </si>
  <si>
    <t>Přezdívání kamenného zdiva do aktivované malty do 1 m3</t>
  </si>
  <si>
    <t>-2088940172</t>
  </si>
  <si>
    <t>246</t>
  </si>
  <si>
    <t>985223211</t>
  </si>
  <si>
    <t>Přezdívání kamenného zdiva do aktivované malty do 3 m3</t>
  </si>
  <si>
    <t>73252954</t>
  </si>
  <si>
    <t>247</t>
  </si>
  <si>
    <t>58381079</t>
  </si>
  <si>
    <t>hranoly lámané pro řádkové zdivo 20x20x40cm</t>
  </si>
  <si>
    <t>-1261989368</t>
  </si>
  <si>
    <t>248</t>
  </si>
  <si>
    <t>58381086</t>
  </si>
  <si>
    <t>kámen lomový upravený štípaný (80, 40, 20 cm) pískovec</t>
  </si>
  <si>
    <t>-30569658</t>
  </si>
  <si>
    <t>249</t>
  </si>
  <si>
    <t>985231112</t>
  </si>
  <si>
    <t>Spárování zdiva aktivovanou maltou spára hl do 40 mm dl do 12 m/m2</t>
  </si>
  <si>
    <t>969730389</t>
  </si>
  <si>
    <t>250</t>
  </si>
  <si>
    <t>985231113</t>
  </si>
  <si>
    <t>Spárování zdiva aktivovanou maltou spára hl do 40 mm dl přes 12 m/m2</t>
  </si>
  <si>
    <t>-609014694</t>
  </si>
  <si>
    <t>251</t>
  </si>
  <si>
    <t>985231191</t>
  </si>
  <si>
    <t>Příplatek ke spárování hl do 40 mm za práci ve stísněném prostoru</t>
  </si>
  <si>
    <t>978386490</t>
  </si>
  <si>
    <t>252</t>
  </si>
  <si>
    <t>985231192</t>
  </si>
  <si>
    <t>Příplatek ke spárování hl do 40 mm za plochu do 10 m2 jednotlivě</t>
  </si>
  <si>
    <t>-1522624124</t>
  </si>
  <si>
    <t>253</t>
  </si>
  <si>
    <t>985232112</t>
  </si>
  <si>
    <t>Hloubkové spárování zdiva aktivovanou maltou spára hl do 80 mm dl do 12 m/m2</t>
  </si>
  <si>
    <t>1188054884</t>
  </si>
  <si>
    <t>254</t>
  </si>
  <si>
    <t>985232113</t>
  </si>
  <si>
    <t>Hloubkové spárování zdiva aktivovanou maltou spára hl do 80 mm dl přes 12 m/m2</t>
  </si>
  <si>
    <t>-581045297</t>
  </si>
  <si>
    <t>255</t>
  </si>
  <si>
    <t>985232191</t>
  </si>
  <si>
    <t>Příplatek k hloubkovému spárování za práci ve stísněném prostoru</t>
  </si>
  <si>
    <t>114270290</t>
  </si>
  <si>
    <t>256</t>
  </si>
  <si>
    <t>985232192</t>
  </si>
  <si>
    <t>Příplatek k hloubkovému spárování za plochu do 10 m2 jednotlivě</t>
  </si>
  <si>
    <t>-2143500518</t>
  </si>
  <si>
    <t>257</t>
  </si>
  <si>
    <t>985233122</t>
  </si>
  <si>
    <t>Úprava spár po spárování zdiva zdrsněním spára dl do 12 m/m2</t>
  </si>
  <si>
    <t>1776738571</t>
  </si>
  <si>
    <t>258</t>
  </si>
  <si>
    <t>985233132</t>
  </si>
  <si>
    <t>Úprava spár po spárování zdiva zdrsněním spára dl přes 12 m/m2</t>
  </si>
  <si>
    <t>-1650206840</t>
  </si>
  <si>
    <t>259</t>
  </si>
  <si>
    <t>985233911</t>
  </si>
  <si>
    <t>Příplatek k úpravě spár za práci ve stísněném prostoru</t>
  </si>
  <si>
    <t>-776537160</t>
  </si>
  <si>
    <t>260</t>
  </si>
  <si>
    <t>985233912</t>
  </si>
  <si>
    <t>Příplatek k úpravě spár za plochu do 10 m2 jednotlivě</t>
  </si>
  <si>
    <t>-342360351</t>
  </si>
  <si>
    <t>261</t>
  </si>
  <si>
    <t>985241110</t>
  </si>
  <si>
    <t>Plombování zdiva betonem s upěchováním včetně vybourání narušeného zdiva do 1 m3</t>
  </si>
  <si>
    <t>-1553814033</t>
  </si>
  <si>
    <t xml:space="preserve">Poznámka k položce:
1. V cenách jsou započteny i náklady na odstranění narušených zdicích prvků, vyčištění a provlhčení vzniklého otvoru a zřízení i odstranění bednění.
2. V cenách -1110 a -1111 jsou započteny i náklady na pěchování uloženého betonu a jeho dodání.
3. V cenách 1210 a -1211 jsou započteny i náklady na zalití otvoru plastickou betonovou směsí včetně jejího dodání.
4. V cenách nejsou započteny náklady na trny z betonářské oceli pro zajištění spolupůsobení plomby s okolním zdivem, lze oceňovat cenami souboru cen 985 33-1 Dodatečné vlepování betonářské výztuže.
</t>
  </si>
  <si>
    <t>262</t>
  </si>
  <si>
    <t>985311111</t>
  </si>
  <si>
    <t>Reprofilace stěn cementovými sanačními maltami tl 10 mm</t>
  </si>
  <si>
    <t>-2041889584</t>
  </si>
  <si>
    <t>Poznámka k položce: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</si>
  <si>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263</t>
  </si>
  <si>
    <t>985311112</t>
  </si>
  <si>
    <t>Reprofilace stěn cementovými sanačními maltami tl 20 mm</t>
  </si>
  <si>
    <t>178370545</t>
  </si>
  <si>
    <t>264</t>
  </si>
  <si>
    <t>985311211</t>
  </si>
  <si>
    <t>Reprofilace líce kleneb a podhledů cementovými sanačními maltami tl 10 mm</t>
  </si>
  <si>
    <t>-317911750</t>
  </si>
  <si>
    <t>265</t>
  </si>
  <si>
    <t>985311212</t>
  </si>
  <si>
    <t>Reprofilace líce kleneb a podhledů cementovými sanačními maltami tl 20 mm</t>
  </si>
  <si>
    <t>-12794328</t>
  </si>
  <si>
    <t>266</t>
  </si>
  <si>
    <t>985312114</t>
  </si>
  <si>
    <t>Stěrka k vyrovnání betonových ploch stěn tl 5 mm</t>
  </si>
  <si>
    <t>-1110183066</t>
  </si>
  <si>
    <t>267</t>
  </si>
  <si>
    <t>985321111</t>
  </si>
  <si>
    <t>Ochranný nátěr výztuže na cementové bázi stěn, líce kleneb a podhledů 1 vrstva tl 1 mm</t>
  </si>
  <si>
    <t>-377822762</t>
  </si>
  <si>
    <t>Poznámka k položce:
1. Množství měrných jednotek se určuje v m2 rozvinuté betonové plochy, na které se výztuž ošetřuje. Je uvažováno 10 bm výztuže na 1 m2 plochy.</t>
  </si>
  <si>
    <t>268</t>
  </si>
  <si>
    <t>985321912</t>
  </si>
  <si>
    <t>Příplatek k cenám ochranného nátěru výztuže za plochu do 10 m2 jednotlivě</t>
  </si>
  <si>
    <t>1945565358</t>
  </si>
  <si>
    <t>269</t>
  </si>
  <si>
    <t>985323111</t>
  </si>
  <si>
    <t>Spojovací můstek reprofilovaného betonu na cementové bázi tl 1 mm</t>
  </si>
  <si>
    <t>1862078125</t>
  </si>
  <si>
    <t>270</t>
  </si>
  <si>
    <t>985324211</t>
  </si>
  <si>
    <t>Ochranný akrylátový nátěr betonu dvojnásobný s impregnací (OS-B)</t>
  </si>
  <si>
    <t>-362380287</t>
  </si>
  <si>
    <t>271</t>
  </si>
  <si>
    <t>985441113</t>
  </si>
  <si>
    <t>Přídavná šroubovitá nerezová výztuž 1 táhlo D 8 mm v drážce v cihelném zdivu hl do 70 mm</t>
  </si>
  <si>
    <t>-285400853</t>
  </si>
  <si>
    <t>272</t>
  </si>
  <si>
    <t>985442291</t>
  </si>
  <si>
    <t>Příplatek k cenám přídavné šroubovité nerezové výztuže za práci ve stísněném prostoru</t>
  </si>
  <si>
    <t>798197564</t>
  </si>
  <si>
    <t>997</t>
  </si>
  <si>
    <t>Přesun sutě</t>
  </si>
  <si>
    <t>273</t>
  </si>
  <si>
    <t>997211611</t>
  </si>
  <si>
    <t>Nakládání suti na dopravní prostředky pro vodorovnou dopravu</t>
  </si>
  <si>
    <t>1886640257</t>
  </si>
  <si>
    <t>274</t>
  </si>
  <si>
    <t>997211612</t>
  </si>
  <si>
    <t>Nakládání vybouraných hmot na dopravní prostředky pro vodorovnou dopravu</t>
  </si>
  <si>
    <t>1157752537</t>
  </si>
  <si>
    <t>275</t>
  </si>
  <si>
    <t>997211511</t>
  </si>
  <si>
    <t>Vodorovná doprava suti po suchu na vzdálenost do 1 km</t>
  </si>
  <si>
    <t>1898508987</t>
  </si>
  <si>
    <t>276</t>
  </si>
  <si>
    <t>997211519</t>
  </si>
  <si>
    <t>Příplatek ZKD 1 km u vodorovné dopravy suti</t>
  </si>
  <si>
    <t>1909442518</t>
  </si>
  <si>
    <t>277</t>
  </si>
  <si>
    <t>997221111</t>
  </si>
  <si>
    <t>Vodorovná doprava suti ze sypkých materiálů nošením do 50 m</t>
  </si>
  <si>
    <t>419102300</t>
  </si>
  <si>
    <t>278</t>
  </si>
  <si>
    <t>997221119</t>
  </si>
  <si>
    <t>Příplatek ZKD 10 m u vodorovné dopravy suti ze sypkých materiálů nošením</t>
  </si>
  <si>
    <t>-1383133674</t>
  </si>
  <si>
    <t>279</t>
  </si>
  <si>
    <t>997013821</t>
  </si>
  <si>
    <t>Poplatek za uložení na skládce (skládkovné) stavebního odpadu s obsahem azbestu kód odpadu 170 605</t>
  </si>
  <si>
    <t>-257343266</t>
  </si>
  <si>
    <t>280</t>
  </si>
  <si>
    <t>997013831</t>
  </si>
  <si>
    <t>Poplatek za uložení na skládce (skládkovné) stavebního odpadu směsného kód odpadu 170 904</t>
  </si>
  <si>
    <t>-1794186714</t>
  </si>
  <si>
    <t>281</t>
  </si>
  <si>
    <t>997013843</t>
  </si>
  <si>
    <t>Poplatek za uložení na skládce (skládkovné) odpadu po otryskávání kód odpadu 120 116</t>
  </si>
  <si>
    <t>-1516898979</t>
  </si>
  <si>
    <t>282</t>
  </si>
  <si>
    <t>997221815</t>
  </si>
  <si>
    <t>Poplatek za uložení na skládce (skládkovné) stavebního odpadu betonového kód odpadu 170 101</t>
  </si>
  <si>
    <t>908865013</t>
  </si>
  <si>
    <t>283</t>
  </si>
  <si>
    <t>997221825</t>
  </si>
  <si>
    <t>Poplatek za uložení na skládce (skládkovné) stavebního odpadu železobetonového kód odpadu 170 101</t>
  </si>
  <si>
    <t>-220753215</t>
  </si>
  <si>
    <t>284</t>
  </si>
  <si>
    <t>997221855</t>
  </si>
  <si>
    <t>Poplatek za uložení na skládce (skládkovné) zeminy a kameniva kód odpadu 170 504</t>
  </si>
  <si>
    <t>1018405761</t>
  </si>
  <si>
    <t>285</t>
  </si>
  <si>
    <t>997211621</t>
  </si>
  <si>
    <t>Ekologická likvidace mostnic - drcení a odvoz do 20 km</t>
  </si>
  <si>
    <t>1208087085</t>
  </si>
  <si>
    <t xml:space="preserve">Poznámka k položce:
 V cenách jsou započteny i náklady na naložení na dopravní prostředek, na odvoz dřevní drtě do 20 km a na složení.
</t>
  </si>
  <si>
    <t>998</t>
  </si>
  <si>
    <t>Přesun hmot</t>
  </si>
  <si>
    <t>286</t>
  </si>
  <si>
    <t>998153131</t>
  </si>
  <si>
    <t>Přesun hmot pro samostatné zdi a valy zděné z cihel, kamene, tvárnic nebo monolitické v do 12 m</t>
  </si>
  <si>
    <t>-43252282</t>
  </si>
  <si>
    <t xml:space="preserve">Poznámka k položce:
vodorovná dopravní vzdálenost do 50 m
</t>
  </si>
  <si>
    <t>287</t>
  </si>
  <si>
    <t>998153132</t>
  </si>
  <si>
    <t>Příplatek k přesunu hmot pro zděné a monolitické zdi a valy za zvětšený přesun do 1000 m</t>
  </si>
  <si>
    <t>-1824154666</t>
  </si>
  <si>
    <t>288</t>
  </si>
  <si>
    <t>998212111</t>
  </si>
  <si>
    <t>Přesun hmot pro mosty zděné, monolitické betonové nebo ocelové v do 20 m</t>
  </si>
  <si>
    <t>1492099178</t>
  </si>
  <si>
    <t xml:space="preserve">Poznámka k položce: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X
Přesun hmot pro mosty zděné, betonové monolitické, spřažené ocelobetonové nebo kovové vodorovná dopravní vzdálenost do 100 m výška mostu do 20 m</t>
  </si>
  <si>
    <t>289</t>
  </si>
  <si>
    <t>998212191</t>
  </si>
  <si>
    <t>Příplatek k přesunu hmot pro mosty zděné nebo monolitické za zvětšený přesun do 1000 m</t>
  </si>
  <si>
    <t>-2107624386</t>
  </si>
  <si>
    <t>PSV</t>
  </si>
  <si>
    <t>Práce a dodávky PSV</t>
  </si>
  <si>
    <t>711</t>
  </si>
  <si>
    <t>Izolace proti vodě, vlhkosti a plynům</t>
  </si>
  <si>
    <t>290</t>
  </si>
  <si>
    <t>711112001</t>
  </si>
  <si>
    <t>Provedení izolace proti zemní vlhkosti svislé za studena nátěrem penetračním</t>
  </si>
  <si>
    <t>628688942</t>
  </si>
  <si>
    <t>291</t>
  </si>
  <si>
    <t>11163150</t>
  </si>
  <si>
    <t>lak asfaltový penetrační</t>
  </si>
  <si>
    <t>-1780782763</t>
  </si>
  <si>
    <t>Poznámka k položce:
Spotřeba 0,3-0,4kg/m2 dle povrchu</t>
  </si>
  <si>
    <t>150*0,0004 'Přepočtené koeficientem množství</t>
  </si>
  <si>
    <t>292</t>
  </si>
  <si>
    <t>711112011</t>
  </si>
  <si>
    <t>Provedení izolace proti zemní vlhkosti svislé za studena suspenzí asfaltovou</t>
  </si>
  <si>
    <t>10660060</t>
  </si>
  <si>
    <t>293</t>
  </si>
  <si>
    <t>111633460</t>
  </si>
  <si>
    <t>gumoasfalt těsnící</t>
  </si>
  <si>
    <t>1776510117</t>
  </si>
  <si>
    <t>Poznámka k položce:
Spotřeba: 0,75 kg/m2</t>
  </si>
  <si>
    <t>204,545454545454*0,0011 'Přepočtené koeficientem množství</t>
  </si>
  <si>
    <t>294</t>
  </si>
  <si>
    <t>711131101</t>
  </si>
  <si>
    <t>Provedení izolace proti zemní vlhkosti pásy na sucho vodorovné AIP nebo tkaninou</t>
  </si>
  <si>
    <t>1307084103</t>
  </si>
  <si>
    <t>295</t>
  </si>
  <si>
    <t>628331660.R</t>
  </si>
  <si>
    <t>pás těžký asfaltový s integrovanou ochrannou vč. spojovacího pásu, schválený systém SŽDC</t>
  </si>
  <si>
    <t>1030825251</t>
  </si>
  <si>
    <t>Poznámka k položce:
koeficient množství 1,15</t>
  </si>
  <si>
    <t>160*1,15 'Přepočtené koeficientem množství</t>
  </si>
  <si>
    <t>296</t>
  </si>
  <si>
    <t>711141559</t>
  </si>
  <si>
    <t>Provedení izolace proti zemní vlhkosti pásy přitavením vodorovné NAIP</t>
  </si>
  <si>
    <t>-571546059</t>
  </si>
  <si>
    <t>297</t>
  </si>
  <si>
    <t>628331655.R</t>
  </si>
  <si>
    <t>pás těžký asfaltový, schválený systém SŽDC (Teranap 431)</t>
  </si>
  <si>
    <t>419561232</t>
  </si>
  <si>
    <t>90*1,15 'Přepočtené koeficientem množství</t>
  </si>
  <si>
    <t>298</t>
  </si>
  <si>
    <t>711142559</t>
  </si>
  <si>
    <t>Provedení izolace proti zemní vlhkosti pásy přitavením svislé NAIP</t>
  </si>
  <si>
    <t>785133422</t>
  </si>
  <si>
    <t>299</t>
  </si>
  <si>
    <t>-976925415</t>
  </si>
  <si>
    <t>57,5*1,2 'Přepočtené koeficientem množství</t>
  </si>
  <si>
    <t>767</t>
  </si>
  <si>
    <t>Konstrukce zámečnické</t>
  </si>
  <si>
    <t>300</t>
  </si>
  <si>
    <t>767991911</t>
  </si>
  <si>
    <t>Opravy zámečnických konstrukcí ostatní - samostatné svařování</t>
  </si>
  <si>
    <t>-984190102</t>
  </si>
  <si>
    <t>301</t>
  </si>
  <si>
    <t>767991912</t>
  </si>
  <si>
    <t>Opravy zámečnických konstrukcí ostatní - samostatné řezání plamenem</t>
  </si>
  <si>
    <t>1150094421</t>
  </si>
  <si>
    <t>302</t>
  </si>
  <si>
    <t>963071111</t>
  </si>
  <si>
    <t>Demontáž ocelových prvků mostů šroubovaných nebo svařovaných do 100 kg</t>
  </si>
  <si>
    <t>-475426884</t>
  </si>
  <si>
    <t>303</t>
  </si>
  <si>
    <t>963071112</t>
  </si>
  <si>
    <t>Demontáž ocelových prvků mostů šroubovaných nebo svařovaných přes 100 kg</t>
  </si>
  <si>
    <t>1384103127</t>
  </si>
  <si>
    <t>304</t>
  </si>
  <si>
    <t>963071121</t>
  </si>
  <si>
    <t>Demontáž ocelových prvků mostů nýtovaných do 100 kg</t>
  </si>
  <si>
    <t>-327205731</t>
  </si>
  <si>
    <t>305</t>
  </si>
  <si>
    <t>963071122</t>
  </si>
  <si>
    <t>Demontáž ocelových prvků mostů nýtovaných přes 100 kg</t>
  </si>
  <si>
    <t>-1954278455</t>
  </si>
  <si>
    <t>306</t>
  </si>
  <si>
    <t>429172111</t>
  </si>
  <si>
    <t>Výroba ocelových prvků pro opravu mostů šroubovaných nebo svařovaných do 100 kg</t>
  </si>
  <si>
    <t>-955615385</t>
  </si>
  <si>
    <t>Poznámka k položce: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t>
  </si>
  <si>
    <t>307</t>
  </si>
  <si>
    <t>429172112</t>
  </si>
  <si>
    <t>Výroba ocelových prvků pro opravu mostů šroubovaných nebo svařovaných přes 100 kg</t>
  </si>
  <si>
    <t>1526388471</t>
  </si>
  <si>
    <t>308</t>
  </si>
  <si>
    <t>429172121</t>
  </si>
  <si>
    <t>Výroba ocelových prvků pro opravu mostů nýtovaných do 100 kg</t>
  </si>
  <si>
    <t>492781869</t>
  </si>
  <si>
    <t>309</t>
  </si>
  <si>
    <t>429172122</t>
  </si>
  <si>
    <t>Výroba ocelových prvků pro opravu mostů nýtovaných přes 100 kg</t>
  </si>
  <si>
    <t>-1434491626</t>
  </si>
  <si>
    <t>310</t>
  </si>
  <si>
    <t>429172211</t>
  </si>
  <si>
    <t>Montáž ocelových prvků pro opravu mostů šroubovaných nebo svařovaných do 100 kg</t>
  </si>
  <si>
    <t>-1678788011</t>
  </si>
  <si>
    <t>311</t>
  </si>
  <si>
    <t>429172212</t>
  </si>
  <si>
    <t>Montáž ocelových prvků pro opravu mostů šroubovaných nebo svařovaných přes 100 kg</t>
  </si>
  <si>
    <t>1009371323</t>
  </si>
  <si>
    <t>312</t>
  </si>
  <si>
    <t>429172221</t>
  </si>
  <si>
    <t>Montáž ocelových prvků pro opravu mostů nýtovaných do 100 kg</t>
  </si>
  <si>
    <t>-1384340954</t>
  </si>
  <si>
    <t>313</t>
  </si>
  <si>
    <t>429172222</t>
  </si>
  <si>
    <t>Montáž ocelových prvků pro opravu mostů nýtovaných přes 100 kg</t>
  </si>
  <si>
    <t>-1805296000</t>
  </si>
  <si>
    <t>314</t>
  </si>
  <si>
    <t>1301043.1</t>
  </si>
  <si>
    <t>materiál ocelový jakosti S235 JR</t>
  </si>
  <si>
    <t>2020734287</t>
  </si>
  <si>
    <t>Poznámka k položce:
včetně prořezu 5%</t>
  </si>
  <si>
    <t>315</t>
  </si>
  <si>
    <t>421941512</t>
  </si>
  <si>
    <t>Demontáž podlahových plechů s výztuhami na mostech</t>
  </si>
  <si>
    <t>-53354750</t>
  </si>
  <si>
    <t>316</t>
  </si>
  <si>
    <t>421941521</t>
  </si>
  <si>
    <t>Demontáž podlahových plechů bez výztuh na mostech</t>
  </si>
  <si>
    <t>-1634104136</t>
  </si>
  <si>
    <t>317</t>
  </si>
  <si>
    <t>421941211</t>
  </si>
  <si>
    <t>Výroba podlah z plechů s výztuhami při opravě mostu</t>
  </si>
  <si>
    <t>-44470723</t>
  </si>
  <si>
    <t>318</t>
  </si>
  <si>
    <t>421941221</t>
  </si>
  <si>
    <t>Výroba podlahy z plechů bez výztuh opravě mostu</t>
  </si>
  <si>
    <t>-936733532</t>
  </si>
  <si>
    <t>319</t>
  </si>
  <si>
    <t>421941311</t>
  </si>
  <si>
    <t>Montáž podlahy z plechů s výztuhami při opravě mostu</t>
  </si>
  <si>
    <t>690433422</t>
  </si>
  <si>
    <t>Poznámka k položce:
1. V cenách výroby 421 94-12 jsou započteny i náklady na spojovací materiál.
2. V cenách výroby 421 94-12 nejsou započteny náklady na dodávku materiálu pro výrobu podlahových plechů; které se oceňují jako specifikace u cen montáže.
3. V cenách montáže 421 94-13 jsou započteny i náklady na zvedací mechanizmy a kotevní materiál.
4. V cenách montáže 421 94-13 nejsou započteny náklady na dodávku materiálů, které se oceňují ve specifikaci:
a) u vyráběných podlah jako dodávka plechů; ztratné lze dohodnout ve výši 2 %,
b) u nakupovaných podlah jako dodávka hotového nakupovaného výrobku.
5. Demontáž podlah se oceňuje cenami souboru cen 421 94-15 části B01 tohoto katalogu.</t>
  </si>
  <si>
    <t>320</t>
  </si>
  <si>
    <t>421941321</t>
  </si>
  <si>
    <t xml:space="preserve">Montáž  podlahy z plechů bez výztuh při opravě mostu</t>
  </si>
  <si>
    <t>-1162986502</t>
  </si>
  <si>
    <t>321</t>
  </si>
  <si>
    <t>13611309</t>
  </si>
  <si>
    <t>plech ocelový černý žebrovaný S235 JR slza tl 6mm tabule</t>
  </si>
  <si>
    <t>-1065290268</t>
  </si>
  <si>
    <t xml:space="preserve">Poznámka k položce:
49,7  kg/m2,   včetně prořezu 5%</t>
  </si>
  <si>
    <t>322</t>
  </si>
  <si>
    <t>421941325.R</t>
  </si>
  <si>
    <t>Demontáž a zpětná montáž podlah z plechu bez výztuh při revizi ocelových mostů</t>
  </si>
  <si>
    <t>528072612</t>
  </si>
  <si>
    <t>323</t>
  </si>
  <si>
    <t>966075141</t>
  </si>
  <si>
    <t>Odstranění kovového zábradlí vcelku</t>
  </si>
  <si>
    <t>1825728463</t>
  </si>
  <si>
    <t>324</t>
  </si>
  <si>
    <t>966075211</t>
  </si>
  <si>
    <t>Demontáž částí ocelového zábradlí mostů do 50 kg</t>
  </si>
  <si>
    <t>-1921263124</t>
  </si>
  <si>
    <t>325</t>
  </si>
  <si>
    <t>966075212</t>
  </si>
  <si>
    <t>Demontáž částí ocelového zábradlí mostů přes 50 kg</t>
  </si>
  <si>
    <t>324829249</t>
  </si>
  <si>
    <t>326</t>
  </si>
  <si>
    <t>911122111</t>
  </si>
  <si>
    <t>Výroba dílů ocelového zábradlí do 50 kg při opravách mostů</t>
  </si>
  <si>
    <t>-385365458</t>
  </si>
  <si>
    <t>Poznámka k položce:
1. V cenách výroby 911 12-21 nejsou započteny náklady na dodávku materiálu pro výrobu dílů zábradlí; tyto náklady se oceňují jako specifikace u cen montáže.
2. V cenách montáže 911 12-22 jsou započteny i náklady na spojení dílů, jejich vyrovnání a upevnění k nosné konstrukci včetně spojovacího a kotevního materiálu.
3. V cenách montáže 911 12-22 nejsou započteny náklady na dodávku materiálu, které se oceňují ve specifikaci:
a) u vyráběných dílu jako dodávka materiálu pro výrobu dílů,
b) u nakupovaných dílů jako dodávka hotového nakupovaného výrobku.
4. Demontáž částí ocelového zábradlí se oceňuje cenami souboru cen 966 07-52 části B01 tohoto katalogu.</t>
  </si>
  <si>
    <t>327</t>
  </si>
  <si>
    <t>911122112</t>
  </si>
  <si>
    <t>Výroba dílů ocelového zábradlí přes 50 kg při opravách mostů</t>
  </si>
  <si>
    <t>-408372707</t>
  </si>
  <si>
    <t>328</t>
  </si>
  <si>
    <t>911122211</t>
  </si>
  <si>
    <t>Montáž dílů ocelového zábradlí do 50 kg při opravách mostů</t>
  </si>
  <si>
    <t>-567870680</t>
  </si>
  <si>
    <t>329</t>
  </si>
  <si>
    <t>911122212</t>
  </si>
  <si>
    <t>Montáž dílů ocelového zábradlí přes 50 kg při opravách mostů</t>
  </si>
  <si>
    <t>129896002</t>
  </si>
  <si>
    <t>330</t>
  </si>
  <si>
    <t>1301043.R</t>
  </si>
  <si>
    <t>-1454677171</t>
  </si>
  <si>
    <t>331</t>
  </si>
  <si>
    <t>966075311</t>
  </si>
  <si>
    <t>Demontáž ochranných štítů z plechu pod nosnou mostní konstrukcí</t>
  </si>
  <si>
    <t>-1358790369</t>
  </si>
  <si>
    <t>332</t>
  </si>
  <si>
    <t>925942311</t>
  </si>
  <si>
    <t>Výroba ochranných štítů z plechu pod nosnou mostní konstrukci</t>
  </si>
  <si>
    <t>-1876838495</t>
  </si>
  <si>
    <t>Poznámka k položce:
1. V cenách výroby 925 94-231 jsou započteny i náklady na spojovací materiál.
2. V cenách výroby 925 94-231 nejsou započteny náklady na dodání materiálu pro výrobu štítu nebo sítě; jejich dodání se oceňuje jako specifikace u cen montáže.
3. V cenách montáže 925 94-232 jsou započteny i náklady na kotevní materiál.
4. V cenách montáže 925 94-232 nejsou započteny náklady na dodávku materiálu, které se oceňují ve specifikaci:
a) u vyráběných štítů nebo sítí jako dodávka materiálu pro jejich výrobu; ztratné lze stanovit ve výši 1 %,
b) u nakupovaných štítů a mostnic jako dodávka nakupovaného hotového výrobku.
5. Demontáž ochranných konstrukcí se oceňuje cenami souboru cen 966 07-53 části B01 tohoto katalogu.</t>
  </si>
  <si>
    <t>333</t>
  </si>
  <si>
    <t>925942321</t>
  </si>
  <si>
    <t>Montáž ochranných štítů z plechu pod nosnou mostní konstrukcí</t>
  </si>
  <si>
    <t>-613810081</t>
  </si>
  <si>
    <t>334</t>
  </si>
  <si>
    <t>13838727</t>
  </si>
  <si>
    <t>plech vlnitý Pz tl 0,80mm tabule</t>
  </si>
  <si>
    <t>1387309238</t>
  </si>
  <si>
    <t xml:space="preserve">Poznámka k položce:
12,8 kg/ks = 8,0 kg/m2, 
vlna 0,80/0,8x2m,             
včetně prořezu 5%</t>
  </si>
  <si>
    <t>335</t>
  </si>
  <si>
    <t>966075321</t>
  </si>
  <si>
    <t>Demontáž ochranných sítí v kovovém rámu upevněných k zábradlí mostu</t>
  </si>
  <si>
    <t>-694139062</t>
  </si>
  <si>
    <t>336</t>
  </si>
  <si>
    <t>925942315</t>
  </si>
  <si>
    <t>Výroba ochranných sítí v kovovém rámu upevněných k zábradlí mostu</t>
  </si>
  <si>
    <t>-440559872</t>
  </si>
  <si>
    <t xml:space="preserve">Poznámka k položce:
1. V cenách výroby 925 94-231 jsou započteny i náklady na spojovací materiál.
2. V cenách výroby 925 94-231 nejsou započteny náklady na dodání materiálu pro výrobu štítu nebo sítě; jejich dodání se oceňuje jako specifikace u cen montáže.
3. V cenách montáže 925 94-232 jsou započteny i náklady na kotevní materiál.
4. V cenách montáže 925 94-232 nejsou započteny náklady na dodávku materiálu, které se oceňují ve specifikaci:
a) u vyráběných štítů nebo sítí jako dodávka materiálu pro jejich výrobu; ztratné lze stanovit ve výši 1 %,
b) u nakupovaných štítů a mostnic jako dodávka nakupovaného hotového výrobku.
5. Demontáž ochranných konstrukcí se oceňuje cenami souboru cen 966 07-53 části B01 tohoto katalogu.
</t>
  </si>
  <si>
    <t>337</t>
  </si>
  <si>
    <t>925942325</t>
  </si>
  <si>
    <t>Montáž ochranných sítí v kovovém rámu upevněných k zábradlí mostu</t>
  </si>
  <si>
    <t>1953300794</t>
  </si>
  <si>
    <t>338</t>
  </si>
  <si>
    <t>15945240</t>
  </si>
  <si>
    <t>plech děrovaný tahokov Pz oko 10/7,62/1,4 tl 0,7mm tabule</t>
  </si>
  <si>
    <t>445415698</t>
  </si>
  <si>
    <t>Poznámka k položce:
2,205 kg/m2
 včetně prořezu 5%</t>
  </si>
  <si>
    <t>339</t>
  </si>
  <si>
    <t>936171150</t>
  </si>
  <si>
    <t>Demontáž pojistných úhelníků L 160 x 160 x 40 na železničních mostech přímých nebo v oblouku</t>
  </si>
  <si>
    <t>791859236</t>
  </si>
  <si>
    <t>Poznámka k položce:
 Množství měrných jednotek se určuje v metrech délky opravované mostní konstrukce.</t>
  </si>
  <si>
    <t>340</t>
  </si>
  <si>
    <t>936171151</t>
  </si>
  <si>
    <t>Demontáž pojistných úhelníků L 200 x 200 x 40 na železničních mostech přímých nebo v oblouku</t>
  </si>
  <si>
    <t>-1627126520</t>
  </si>
  <si>
    <t>Poznámka k položce:
cena stanovena pouze pro bm (to je jedna stana)</t>
  </si>
  <si>
    <t>341</t>
  </si>
  <si>
    <t>936171311</t>
  </si>
  <si>
    <t xml:space="preserve">Montáž pojistných úhelníků L 160x100x14 v koleji S 49  na mostě</t>
  </si>
  <si>
    <t>162617823</t>
  </si>
  <si>
    <t>342</t>
  </si>
  <si>
    <t>936171312</t>
  </si>
  <si>
    <t xml:space="preserve">Montáž pojistných úhelníků L 200x200x14 v koleji R 65  na mostě</t>
  </si>
  <si>
    <t>958385991</t>
  </si>
  <si>
    <t>343</t>
  </si>
  <si>
    <t>938905111</t>
  </si>
  <si>
    <t>Údržba OK mostů - jednotlivá výměna nýtu za nýt počtu přes 100 kusů</t>
  </si>
  <si>
    <t>275216559</t>
  </si>
  <si>
    <t>344</t>
  </si>
  <si>
    <t>938905211</t>
  </si>
  <si>
    <t>Údržba OK mostů - úprava ukončení 1 páru pojistných úhelníků 160 x 100 x14 mm</t>
  </si>
  <si>
    <t>soubor</t>
  </si>
  <si>
    <t>1447776782</t>
  </si>
  <si>
    <t>Poznámka k položce:
1. V cenách 938 90-52 úpravy ukončení pojistných úhelníků jsou započteny i náklady na povolení a demontáž úhelníků, natvarování, seříznutí, vyvrtání nových a zavaření původních otvorů, nátěr a montáž nového provedení úhelníku.</t>
  </si>
  <si>
    <t>345</t>
  </si>
  <si>
    <t>938905213</t>
  </si>
  <si>
    <t>Údržba OK mostů - úprava ukončení 1 páru pojistných úhelníků 200 x 200 x14 mm</t>
  </si>
  <si>
    <t>1904574884</t>
  </si>
  <si>
    <t>346</t>
  </si>
  <si>
    <t>938905311</t>
  </si>
  <si>
    <t>Údržba OK mostů - očistění, nátěr, namazání ložisek</t>
  </si>
  <si>
    <t>-735388887</t>
  </si>
  <si>
    <t>347</t>
  </si>
  <si>
    <t>938905312</t>
  </si>
  <si>
    <t>Údržba OK mostů - vysekání obetonávky ložisek a zalití ložiskových desek</t>
  </si>
  <si>
    <t>862982574</t>
  </si>
  <si>
    <t>771</t>
  </si>
  <si>
    <t>Podlahy z dlaždic</t>
  </si>
  <si>
    <t>348</t>
  </si>
  <si>
    <t>771573913</t>
  </si>
  <si>
    <t>Oprava podlah z keramických dlaždic režných lepených do 12 ks/m2</t>
  </si>
  <si>
    <t>1479154899</t>
  </si>
  <si>
    <t>349</t>
  </si>
  <si>
    <t>59761409.R</t>
  </si>
  <si>
    <t xml:space="preserve">dlaždice keramické mrazuvzdorné </t>
  </si>
  <si>
    <t>1352541931</t>
  </si>
  <si>
    <t>54,5454545454545*1,1 'Přepočtené koeficientem množství</t>
  </si>
  <si>
    <t>781</t>
  </si>
  <si>
    <t>Dokončovací práce - obklady keramické</t>
  </si>
  <si>
    <t>350</t>
  </si>
  <si>
    <t>781423911</t>
  </si>
  <si>
    <t>Oprava obkladu z obkladaček opakních do 22 ks/m2 lepených</t>
  </si>
  <si>
    <t>-224315305</t>
  </si>
  <si>
    <t>351</t>
  </si>
  <si>
    <t>781423912</t>
  </si>
  <si>
    <t>Oprava obkladu z obkladaček opakních do 25 ks/m2 lepených</t>
  </si>
  <si>
    <t>-981445940</t>
  </si>
  <si>
    <t>352</t>
  </si>
  <si>
    <t>781423913</t>
  </si>
  <si>
    <t>Oprava obkladu z obkladaček opakních do 35 ks/m2 lepených</t>
  </si>
  <si>
    <t>-736577825</t>
  </si>
  <si>
    <t>353</t>
  </si>
  <si>
    <t>781423914</t>
  </si>
  <si>
    <t>Oprava obkladu z obkladaček opakních do 45 ks/m2 lepených</t>
  </si>
  <si>
    <t>44536422</t>
  </si>
  <si>
    <t>354</t>
  </si>
  <si>
    <t>59761041.R</t>
  </si>
  <si>
    <t xml:space="preserve">obkládačky keramické  </t>
  </si>
  <si>
    <t>1626798464</t>
  </si>
  <si>
    <t>136,363636363636*1,1 'Přepočtené koeficientem množství</t>
  </si>
  <si>
    <t>355</t>
  </si>
  <si>
    <t>781473810</t>
  </si>
  <si>
    <t>Demontáž obkladů z obkladaček keramických lepených</t>
  </si>
  <si>
    <t>1013406182</t>
  </si>
  <si>
    <t>356</t>
  </si>
  <si>
    <t>781744126</t>
  </si>
  <si>
    <t>Montáž obkladů vnějších z obkladaček hutných do 50 ks/m2 lepených flexibilním lepidlem</t>
  </si>
  <si>
    <t>2101645309</t>
  </si>
  <si>
    <t>357</t>
  </si>
  <si>
    <t>59761040.R</t>
  </si>
  <si>
    <t xml:space="preserve">obkládačky keramické (bílé i barevné) </t>
  </si>
  <si>
    <t>1918310550</t>
  </si>
  <si>
    <t>358</t>
  </si>
  <si>
    <t>781779191</t>
  </si>
  <si>
    <t>Příplatek k montáži obkladů vnějších z dlaždic keramických za plochu do 10 m2</t>
  </si>
  <si>
    <t>284505385</t>
  </si>
  <si>
    <t>359</t>
  </si>
  <si>
    <t>781779194</t>
  </si>
  <si>
    <t>Příplatek k montáži obkladů vnějších z dlaždic keramických za nerovný povrch</t>
  </si>
  <si>
    <t>-1515755251</t>
  </si>
  <si>
    <t>783</t>
  </si>
  <si>
    <t>Dokončovací práce - nátěry</t>
  </si>
  <si>
    <t>360</t>
  </si>
  <si>
    <t>783009401</t>
  </si>
  <si>
    <t>Bezpečnostní šrafování stěn nebo svislých ploch rovných</t>
  </si>
  <si>
    <t>-390396559</t>
  </si>
  <si>
    <t xml:space="preserve">Poznámka k položce:
 Cenu -9421 lze použít pro nátěr schodišťových apod. hran, kdy celková šířka natírané plochy nepřesáhne 100 mm.
</t>
  </si>
  <si>
    <t>361</t>
  </si>
  <si>
    <t>783223121</t>
  </si>
  <si>
    <t>Napouštěcí dvojnásobný akrylátový biocidní nátěr tesařských konstrukcí zabudovaných do konstrukce</t>
  </si>
  <si>
    <t>-338287521</t>
  </si>
  <si>
    <t xml:space="preserve">Poznámka k položce: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</si>
  <si>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362</t>
  </si>
  <si>
    <t>783314101</t>
  </si>
  <si>
    <t>Základní jednonásobný syntetický nátěr zámečnických konstrukcí</t>
  </si>
  <si>
    <t>1590754255</t>
  </si>
  <si>
    <t>363</t>
  </si>
  <si>
    <t>783347101</t>
  </si>
  <si>
    <t>Krycí jednonásobný polyuretanový nátěr zámečnických konstrukcí</t>
  </si>
  <si>
    <t>24896047</t>
  </si>
  <si>
    <t>364</t>
  </si>
  <si>
    <t>783801651</t>
  </si>
  <si>
    <t>Očištění odstraňovačem graffiti hladkých neošetřených povrchů betonových, z desek na bázi dřeva</t>
  </si>
  <si>
    <t>1231138445</t>
  </si>
  <si>
    <t>365</t>
  </si>
  <si>
    <t>783801681</t>
  </si>
  <si>
    <t>Očištění odstraňovačem graffiti neošetřených povrchů z lícového zdiva</t>
  </si>
  <si>
    <t>58586088</t>
  </si>
  <si>
    <t>366</t>
  </si>
  <si>
    <t>783823101</t>
  </si>
  <si>
    <t>Penetrační akrylátový nátěr hladkých betonových povrchů</t>
  </si>
  <si>
    <t>40716015</t>
  </si>
  <si>
    <t>367</t>
  </si>
  <si>
    <t>783827401</t>
  </si>
  <si>
    <t>Krycí dvojnásobný akrylátový nátěr hladkých betonových povrchů</t>
  </si>
  <si>
    <t>366746479</t>
  </si>
  <si>
    <t>368</t>
  </si>
  <si>
    <t>783827521</t>
  </si>
  <si>
    <t>Krycí dvojnásobný akrylátový nátěr hrubých betonových povrchů nebo hrubých omítek</t>
  </si>
  <si>
    <t>1346715729</t>
  </si>
  <si>
    <t>784</t>
  </si>
  <si>
    <t>Dokončovací práce - malby a tapety</t>
  </si>
  <si>
    <t>369</t>
  </si>
  <si>
    <t>784111001</t>
  </si>
  <si>
    <t>Oprášení (ometení ) podkladu v místnostech výšky do 3,80 m</t>
  </si>
  <si>
    <t>-119052929</t>
  </si>
  <si>
    <t>370</t>
  </si>
  <si>
    <t>784121001</t>
  </si>
  <si>
    <t>Oškrabání malby v mísnostech výšky do 3,80 m</t>
  </si>
  <si>
    <t>-957225397</t>
  </si>
  <si>
    <t>371</t>
  </si>
  <si>
    <t>784121007</t>
  </si>
  <si>
    <t>Oškrabání malby na schodišti o výšce podlaží do 3,80 m</t>
  </si>
  <si>
    <t>483761563</t>
  </si>
  <si>
    <t>372</t>
  </si>
  <si>
    <t>784161001</t>
  </si>
  <si>
    <t>Tmelení spar a rohů šířky do 3 mm akrylátovým tmelem v místnostech výšky do 3,80 m</t>
  </si>
  <si>
    <t>1600863111</t>
  </si>
  <si>
    <t>373</t>
  </si>
  <si>
    <t>784171101</t>
  </si>
  <si>
    <t>Zakrytí vnitřních podlah včetně pozdějšího odkrytí</t>
  </si>
  <si>
    <t>-1541358356</t>
  </si>
  <si>
    <t>374</t>
  </si>
  <si>
    <t>581248420</t>
  </si>
  <si>
    <t>fólie pro malířské potřeby zakrývací, 7µ, 4 x 5 m</t>
  </si>
  <si>
    <t>567873944</t>
  </si>
  <si>
    <t>2000*1,05 'Přepočtené koeficientem množství</t>
  </si>
  <si>
    <t>375</t>
  </si>
  <si>
    <t>784191009</t>
  </si>
  <si>
    <t>Čištění vnitřních ploch schodišť po provedení malířských prací</t>
  </si>
  <si>
    <t>521026973</t>
  </si>
  <si>
    <t>789</t>
  </si>
  <si>
    <t>Povrchové úpravy ocelových konstrukcí a technologických zařízení</t>
  </si>
  <si>
    <t>376</t>
  </si>
  <si>
    <t>789123153</t>
  </si>
  <si>
    <t>Čištění ručním nářadím ocelových konstrukcí třídy III stupeň přípravy St 2 stupeň zrezivění D</t>
  </si>
  <si>
    <t>1831541289</t>
  </si>
  <si>
    <t>HZS</t>
  </si>
  <si>
    <t>Hodinové zúčtovací sazby</t>
  </si>
  <si>
    <t>377</t>
  </si>
  <si>
    <t>HZS1451</t>
  </si>
  <si>
    <t>Hodinová zúčtovací sazba dělník údržby mostů</t>
  </si>
  <si>
    <t>512</t>
  </si>
  <si>
    <t>444546925</t>
  </si>
  <si>
    <t>Poznámka k položce:
bezpečnostní hlídka</t>
  </si>
  <si>
    <t>378</t>
  </si>
  <si>
    <t>HZS1452</t>
  </si>
  <si>
    <t>Hodinová zúčtovací sazba dělník údržby mostů kvalifikovaný</t>
  </si>
  <si>
    <t>-543128064</t>
  </si>
  <si>
    <t>Poznámka k položce:
údržbové práce a činnosti, které nejsou popsány vevýše uvedených položkách katalogu a nejsou součástí VRN</t>
  </si>
  <si>
    <t>379</t>
  </si>
  <si>
    <t>HZS3122</t>
  </si>
  <si>
    <t>Hodinová zúčtovací sazba montér ocelových konstrukcí odborný</t>
  </si>
  <si>
    <t>1959447052</t>
  </si>
  <si>
    <t>380</t>
  </si>
  <si>
    <t>HZS4212</t>
  </si>
  <si>
    <t>Hodinová zúčtovací sazba revizní technik specialista</t>
  </si>
  <si>
    <t>-1388770756</t>
  </si>
  <si>
    <t>381</t>
  </si>
  <si>
    <t>HZS4236.R</t>
  </si>
  <si>
    <t>Periodické ověření (cejchování) na kolejových váhách</t>
  </si>
  <si>
    <t>soub</t>
  </si>
  <si>
    <t>1162707789</t>
  </si>
  <si>
    <t>Poznámka k položce:
kontrolní prohlídka, asistence při ověření, zapůjčení etalonové soupravy vč. přepravy, cejchovní poplatek ČMI a potvrzení o ověření</t>
  </si>
  <si>
    <t>OST</t>
  </si>
  <si>
    <t>Ostatní</t>
  </si>
  <si>
    <t>382</t>
  </si>
  <si>
    <t>001</t>
  </si>
  <si>
    <t>Lopatové rypadlo MHS - ("dvoucestný bagr")</t>
  </si>
  <si>
    <t>Sh</t>
  </si>
  <si>
    <t>-1777205220</t>
  </si>
  <si>
    <t>383</t>
  </si>
  <si>
    <t>002</t>
  </si>
  <si>
    <t>Menzi-Muck - ("kráčející bagr")</t>
  </si>
  <si>
    <t>-671063060</t>
  </si>
  <si>
    <t>384</t>
  </si>
  <si>
    <t>003</t>
  </si>
  <si>
    <t>Jeřáb na kolovém podvozku (nosnost do 30t)</t>
  </si>
  <si>
    <t>1883667663</t>
  </si>
  <si>
    <t>VRN</t>
  </si>
  <si>
    <t>Vedlejší rozpočtové náklady - VRN</t>
  </si>
  <si>
    <t>VRN 0</t>
  </si>
  <si>
    <t>Vedlejší rozpočtové náklady - pro stavby do 50 tis. Kč</t>
  </si>
  <si>
    <t>385</t>
  </si>
  <si>
    <t>030001000</t>
  </si>
  <si>
    <t>Zařízení staveniště (% hodnota z celkové předpokládané částky 4 mil.)</t>
  </si>
  <si>
    <t>%</t>
  </si>
  <si>
    <t>1024</t>
  </si>
  <si>
    <t>1222043003</t>
  </si>
  <si>
    <t>Poznámka k položce:
včetně pronájmů a uvedení pozemků do původního stavu, dodávky vody, energie a střežení pracoviště</t>
  </si>
  <si>
    <t>386</t>
  </si>
  <si>
    <t>060001000</t>
  </si>
  <si>
    <t>Územní vlivy (% hodnota z celkové předpokládané částky 4 mil.)</t>
  </si>
  <si>
    <t>-1354520141</t>
  </si>
  <si>
    <t>387</t>
  </si>
  <si>
    <t>070001000</t>
  </si>
  <si>
    <t>Provozní vlivy (% hodnota z celkové předpokládané částky 3 mil.)</t>
  </si>
  <si>
    <t>-2004400000</t>
  </si>
  <si>
    <t>388</t>
  </si>
  <si>
    <t>065002000</t>
  </si>
  <si>
    <t>Mimostaveništní doprava materiálů (% hodnota z celkové předpokládané částky 0,4 mil.)</t>
  </si>
  <si>
    <t>559184795</t>
  </si>
  <si>
    <t>Poznámka k položce:
přepravy, které nejsou zakalkulovány v rozpočtu</t>
  </si>
  <si>
    <t>389</t>
  </si>
  <si>
    <t>065002000.R</t>
  </si>
  <si>
    <t>Mimostaveništní doprava mechanizace a pracovníků (% hodnota z celkové předpokládané částky 8 mil.)</t>
  </si>
  <si>
    <t>1129300345</t>
  </si>
  <si>
    <t xml:space="preserve">Poznámka k položce:
přepravy, které nejsou zakalkulovány v rozpočtu, vč.  autojeřábů</t>
  </si>
  <si>
    <t>VRN 1</t>
  </si>
  <si>
    <t>Vedlejší rozpočtové náklady - pro stavby přes 50 tis. Kč</t>
  </si>
  <si>
    <t>390</t>
  </si>
  <si>
    <t>030001000.1</t>
  </si>
  <si>
    <t>Zařízení staveniště (% hodnota z celkové předpokládané částky 12,5 mil.)</t>
  </si>
  <si>
    <t>1461877496</t>
  </si>
  <si>
    <t>391</t>
  </si>
  <si>
    <t>060001000.1</t>
  </si>
  <si>
    <t>-1760896148</t>
  </si>
  <si>
    <t>392</t>
  </si>
  <si>
    <t>070001000.1</t>
  </si>
  <si>
    <t>-2109202255</t>
  </si>
  <si>
    <t>393</t>
  </si>
  <si>
    <t>065002000.1</t>
  </si>
  <si>
    <t>-782843777</t>
  </si>
  <si>
    <t>394</t>
  </si>
  <si>
    <t>065002000.R.1</t>
  </si>
  <si>
    <t>Mimostaveništní doprava mechanizace a pracovníků (% hodnota z celkové předpokládané částky 9 mil.)</t>
  </si>
  <si>
    <t>34608163</t>
  </si>
  <si>
    <t>VRN 2</t>
  </si>
  <si>
    <t>Vedlejší rozpočtové náklady - projekční práce</t>
  </si>
  <si>
    <t>395</t>
  </si>
  <si>
    <t>012002000</t>
  </si>
  <si>
    <t>Geodetické práce</t>
  </si>
  <si>
    <t>kpl</t>
  </si>
  <si>
    <t>-997301064</t>
  </si>
  <si>
    <t>396</t>
  </si>
  <si>
    <t>013244000</t>
  </si>
  <si>
    <t xml:space="preserve">Dokumentace pro opravné práce (celková hodnota do 0,5 mil.) </t>
  </si>
  <si>
    <t>-1858419446</t>
  </si>
  <si>
    <t>Poznámka k položce:
zhotovení 4 ks prováděcí projektové dokumentace, včetně DSPS 2x a 1x digitální podoby</t>
  </si>
  <si>
    <t>397</t>
  </si>
  <si>
    <t>013244000.2</t>
  </si>
  <si>
    <t xml:space="preserve">Dokumentace pro opravné práce (celková hodnota nad 0,5 mil.) </t>
  </si>
  <si>
    <t>-1347376060</t>
  </si>
  <si>
    <t>398</t>
  </si>
  <si>
    <t>013244000.2a</t>
  </si>
  <si>
    <t xml:space="preserve">Dokumentace pro opravné práce (celková hodnota do 1,0 mil.) </t>
  </si>
  <si>
    <t>1362129709</t>
  </si>
  <si>
    <t>399</t>
  </si>
  <si>
    <t>013244000.2b</t>
  </si>
  <si>
    <t xml:space="preserve">Dokumentace pro opravné práce (celková hodnota do 2,0 mil.) </t>
  </si>
  <si>
    <t>1089006467</t>
  </si>
  <si>
    <t>400</t>
  </si>
  <si>
    <t>013244000.3</t>
  </si>
  <si>
    <t>Výrobní dokumentace výměny mostnic na mostě bez převýšení s rozpětím do 10m</t>
  </si>
  <si>
    <t>-1393949603</t>
  </si>
  <si>
    <t>401</t>
  </si>
  <si>
    <t>013244000.3a</t>
  </si>
  <si>
    <t>Příplatek za každý další m délky rozpětí - projekt mostnic bez převýšení</t>
  </si>
  <si>
    <t>2126677186</t>
  </si>
  <si>
    <t>402</t>
  </si>
  <si>
    <t>013244000.4</t>
  </si>
  <si>
    <t>Výrobní dokumentace výměny mostnic na mostě s převýšením s rozpětím do 10 m</t>
  </si>
  <si>
    <t>-1228066176</t>
  </si>
  <si>
    <t>403</t>
  </si>
  <si>
    <t>013244000.4a</t>
  </si>
  <si>
    <t>Příplatek za každý další m délky rozpětí - projekt mostnic s převýšení</t>
  </si>
  <si>
    <t>547327268</t>
  </si>
  <si>
    <t>VRN7</t>
  </si>
  <si>
    <t>Provozní vlivy</t>
  </si>
  <si>
    <t>404</t>
  </si>
  <si>
    <t>072002000</t>
  </si>
  <si>
    <t>Silniční provoz</t>
  </si>
  <si>
    <t>-957454548</t>
  </si>
  <si>
    <t xml:space="preserve">Poznámka k položce:
DIO - dopravně inženýrské opatření (ocenění individuálně)
</t>
  </si>
  <si>
    <t>405</t>
  </si>
  <si>
    <t>073002000</t>
  </si>
  <si>
    <t>Ztížený pohyb vozidel v centrech měst</t>
  </si>
  <si>
    <t>-253071467</t>
  </si>
  <si>
    <t>Poznámka k položce:
DIO - dopravně inženýrské opatření (ocenění individuálně)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</si>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</sst>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2" fillId="0" borderId="0" applyNumberFormat="0" applyFill="0" applyBorder="0" applyAlignment="0" applyProtection="0"/>
  </cellStyleXfs>
  <cellXfs count="33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2"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8"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8" fillId="0" borderId="0" xfId="0" applyFont="1" applyAlignment="1">
      <alignment horizontal="left" vertical="center"/>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4" fontId="19"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8"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8"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0" fillId="0" borderId="16" xfId="0" applyNumberFormat="1" applyFont="1" applyBorder="1" applyAlignment="1" applyProtection="1"/>
    <xf numFmtId="166" fontId="30" fillId="0" borderId="17" xfId="0" applyNumberFormat="1" applyFont="1" applyBorder="1" applyAlignment="1" applyProtection="1"/>
    <xf numFmtId="4" fontId="31"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8" xfId="0" applyFont="1" applyBorder="1" applyAlignment="1" applyProtection="1">
      <alignment vertical="center"/>
    </xf>
    <xf numFmtId="0" fontId="34" fillId="0" borderId="28" xfId="0" applyFont="1" applyBorder="1" applyAlignment="1" applyProtection="1">
      <alignment horizontal="center" vertical="center"/>
    </xf>
    <xf numFmtId="49" fontId="34" fillId="0" borderId="28" xfId="0" applyNumberFormat="1" applyFont="1" applyBorder="1" applyAlignment="1" applyProtection="1">
      <alignment horizontal="left" vertical="center" wrapText="1"/>
    </xf>
    <xf numFmtId="0" fontId="34" fillId="0" borderId="28" xfId="0" applyFont="1" applyBorder="1" applyAlignment="1" applyProtection="1">
      <alignment horizontal="left" vertical="center" wrapText="1"/>
    </xf>
    <xf numFmtId="0" fontId="34" fillId="0" borderId="28" xfId="0" applyFont="1" applyBorder="1" applyAlignment="1" applyProtection="1">
      <alignment horizontal="center" vertical="center" wrapText="1"/>
    </xf>
    <xf numFmtId="167" fontId="34" fillId="0" borderId="28" xfId="0" applyNumberFormat="1" applyFont="1" applyBorder="1" applyAlignment="1" applyProtection="1">
      <alignment vertical="center"/>
    </xf>
    <xf numFmtId="4" fontId="34" fillId="3"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xf>
    <xf numFmtId="0" fontId="34" fillId="0" borderId="5" xfId="0" applyFont="1" applyBorder="1" applyAlignment="1">
      <alignment vertical="center"/>
    </xf>
    <xf numFmtId="0" fontId="34" fillId="3" borderId="28"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5" fillId="0" borderId="29" xfId="0" applyFont="1" applyBorder="1" applyAlignment="1">
      <alignment vertical="center" wrapText="1"/>
      <protection locked="0"/>
    </xf>
    <xf numFmtId="0" fontId="35" fillId="0" borderId="30" xfId="0" applyFont="1" applyBorder="1" applyAlignment="1">
      <alignment vertical="center" wrapText="1"/>
      <protection locked="0"/>
    </xf>
    <xf numFmtId="0" fontId="35" fillId="0" borderId="31" xfId="0" applyFont="1" applyBorder="1" applyAlignment="1">
      <alignment vertical="center" wrapText="1"/>
      <protection locked="0"/>
    </xf>
    <xf numFmtId="0" fontId="35" fillId="0" borderId="32" xfId="0" applyFont="1" applyBorder="1" applyAlignment="1">
      <alignment horizontal="center" vertical="center" wrapText="1"/>
      <protection locked="0"/>
    </xf>
    <xf numFmtId="0" fontId="36" fillId="0" borderId="1" xfId="0" applyFont="1" applyBorder="1" applyAlignment="1">
      <alignment horizontal="center" vertical="center" wrapText="1"/>
      <protection locked="0"/>
    </xf>
    <xf numFmtId="0" fontId="35" fillId="0" borderId="33" xfId="0" applyFont="1" applyBorder="1" applyAlignment="1">
      <alignment horizontal="center" vertical="center" wrapText="1"/>
      <protection locked="0"/>
    </xf>
    <xf numFmtId="0" fontId="35" fillId="0" borderId="32" xfId="0" applyFont="1" applyBorder="1" applyAlignment="1">
      <alignment vertical="center" wrapText="1"/>
      <protection locked="0"/>
    </xf>
    <xf numFmtId="0" fontId="37" fillId="0" borderId="34" xfId="0" applyFont="1" applyBorder="1" applyAlignment="1">
      <alignment horizontal="left" wrapText="1"/>
      <protection locked="0"/>
    </xf>
    <xf numFmtId="0" fontId="35" fillId="0" borderId="33" xfId="0" applyFont="1" applyBorder="1" applyAlignment="1">
      <alignment vertical="center" wrapText="1"/>
      <protection locked="0"/>
    </xf>
    <xf numFmtId="0" fontId="37" fillId="0" borderId="1" xfId="0" applyFont="1" applyBorder="1" applyAlignment="1">
      <alignment horizontal="left" vertical="center" wrapText="1"/>
      <protection locked="0"/>
    </xf>
    <xf numFmtId="0" fontId="38" fillId="0" borderId="1" xfId="0" applyFont="1" applyBorder="1" applyAlignment="1">
      <alignment horizontal="left" vertical="center" wrapText="1"/>
      <protection locked="0"/>
    </xf>
    <xf numFmtId="0" fontId="38" fillId="0" borderId="32" xfId="0" applyFont="1" applyBorder="1" applyAlignment="1">
      <alignment vertical="center" wrapText="1"/>
      <protection locked="0"/>
    </xf>
    <xf numFmtId="0" fontId="38" fillId="0" borderId="1" xfId="0" applyFont="1" applyBorder="1" applyAlignment="1">
      <alignment vertical="center" wrapText="1"/>
      <protection locked="0"/>
    </xf>
    <xf numFmtId="0" fontId="38" fillId="0" borderId="1" xfId="0" applyFont="1" applyBorder="1" applyAlignment="1">
      <alignment vertical="center"/>
      <protection locked="0"/>
    </xf>
    <xf numFmtId="0" fontId="38" fillId="0" borderId="1" xfId="0" applyFont="1" applyBorder="1" applyAlignment="1">
      <alignment horizontal="left" vertical="center"/>
      <protection locked="0"/>
    </xf>
    <xf numFmtId="49" fontId="38" fillId="0" borderId="1" xfId="0" applyNumberFormat="1" applyFont="1" applyBorder="1" applyAlignment="1">
      <alignment horizontal="left" vertical="center" wrapText="1"/>
      <protection locked="0"/>
    </xf>
    <xf numFmtId="49" fontId="38" fillId="0" borderId="1" xfId="0" applyNumberFormat="1" applyFont="1" applyBorder="1" applyAlignment="1">
      <alignment vertical="center" wrapText="1"/>
      <protection locked="0"/>
    </xf>
    <xf numFmtId="0" fontId="35" fillId="0" borderId="35" xfId="0" applyFont="1" applyBorder="1" applyAlignment="1">
      <alignment vertical="center" wrapText="1"/>
      <protection locked="0"/>
    </xf>
    <xf numFmtId="0" fontId="39" fillId="0" borderId="34" xfId="0" applyFont="1" applyBorder="1" applyAlignment="1">
      <alignment vertical="center" wrapText="1"/>
      <protection locked="0"/>
    </xf>
    <xf numFmtId="0" fontId="35" fillId="0" borderId="36" xfId="0" applyFont="1" applyBorder="1" applyAlignment="1">
      <alignment vertical="center" wrapText="1"/>
      <protection locked="0"/>
    </xf>
    <xf numFmtId="0" fontId="35" fillId="0" borderId="1" xfId="0" applyFont="1" applyBorder="1" applyAlignment="1">
      <alignment vertical="top"/>
      <protection locked="0"/>
    </xf>
    <xf numFmtId="0" fontId="35" fillId="0" borderId="0" xfId="0" applyFont="1" applyAlignment="1">
      <alignment vertical="top"/>
      <protection locked="0"/>
    </xf>
    <xf numFmtId="0" fontId="35" fillId="0" borderId="29" xfId="0" applyFont="1" applyBorder="1" applyAlignment="1">
      <alignment horizontal="left" vertical="center"/>
      <protection locked="0"/>
    </xf>
    <xf numFmtId="0" fontId="35" fillId="0" borderId="30" xfId="0" applyFont="1" applyBorder="1" applyAlignment="1">
      <alignment horizontal="left" vertical="center"/>
      <protection locked="0"/>
    </xf>
    <xf numFmtId="0" fontId="35" fillId="0" borderId="31" xfId="0" applyFont="1" applyBorder="1" applyAlignment="1">
      <alignment horizontal="left" vertical="center"/>
      <protection locked="0"/>
    </xf>
    <xf numFmtId="0" fontId="35" fillId="0" borderId="32" xfId="0" applyFont="1" applyBorder="1" applyAlignment="1">
      <alignment horizontal="left" vertical="center"/>
      <protection locked="0"/>
    </xf>
    <xf numFmtId="0" fontId="36" fillId="0" borderId="1" xfId="0" applyFont="1" applyBorder="1" applyAlignment="1">
      <alignment horizontal="center" vertical="center"/>
      <protection locked="0"/>
    </xf>
    <xf numFmtId="0" fontId="35" fillId="0" borderId="33" xfId="0" applyFont="1" applyBorder="1" applyAlignment="1">
      <alignment horizontal="left" vertical="center"/>
      <protection locked="0"/>
    </xf>
    <xf numFmtId="0" fontId="37"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37" fillId="0" borderId="34" xfId="0" applyFont="1" applyBorder="1" applyAlignment="1">
      <alignment horizontal="left" vertical="center"/>
      <protection locked="0"/>
    </xf>
    <xf numFmtId="0" fontId="37" fillId="0" borderId="34" xfId="0" applyFont="1" applyBorder="1" applyAlignment="1">
      <alignment horizontal="center" vertical="center"/>
      <protection locked="0"/>
    </xf>
    <xf numFmtId="0" fontId="40" fillId="0" borderId="34" xfId="0" applyFont="1" applyBorder="1" applyAlignment="1">
      <alignment horizontal="left" vertical="center"/>
      <protection locked="0"/>
    </xf>
    <xf numFmtId="0" fontId="41" fillId="0" borderId="1" xfId="0" applyFont="1" applyBorder="1" applyAlignment="1">
      <alignment horizontal="left" vertical="center"/>
      <protection locked="0"/>
    </xf>
    <xf numFmtId="0" fontId="38" fillId="0" borderId="0" xfId="0" applyFont="1" applyAlignment="1">
      <alignment horizontal="left" vertical="center"/>
      <protection locked="0"/>
    </xf>
    <xf numFmtId="0" fontId="38" fillId="0" borderId="1" xfId="0" applyFont="1" applyBorder="1" applyAlignment="1">
      <alignment horizontal="center" vertical="center"/>
      <protection locked="0"/>
    </xf>
    <xf numFmtId="0" fontId="38" fillId="0" borderId="32" xfId="0" applyFont="1" applyBorder="1" applyAlignment="1">
      <alignment horizontal="left" vertical="center"/>
      <protection locked="0"/>
    </xf>
    <xf numFmtId="0" fontId="38" fillId="0" borderId="1" xfId="0" applyFont="1" applyFill="1" applyBorder="1" applyAlignment="1">
      <alignment horizontal="left" vertical="center"/>
      <protection locked="0"/>
    </xf>
    <xf numFmtId="0" fontId="38" fillId="0" borderId="1" xfId="0" applyFont="1" applyFill="1" applyBorder="1" applyAlignment="1">
      <alignment horizontal="center" vertical="center"/>
      <protection locked="0"/>
    </xf>
    <xf numFmtId="0" fontId="35" fillId="0" borderId="35" xfId="0" applyFont="1" applyBorder="1" applyAlignment="1">
      <alignment horizontal="left" vertical="center"/>
      <protection locked="0"/>
    </xf>
    <xf numFmtId="0" fontId="39" fillId="0" borderId="34" xfId="0" applyFont="1" applyBorder="1" applyAlignment="1">
      <alignment horizontal="left" vertical="center"/>
      <protection locked="0"/>
    </xf>
    <xf numFmtId="0" fontId="35" fillId="0" borderId="36" xfId="0" applyFont="1" applyBorder="1" applyAlignment="1">
      <alignment horizontal="left" vertical="center"/>
      <protection locked="0"/>
    </xf>
    <xf numFmtId="0" fontId="35" fillId="0" borderId="1" xfId="0" applyFont="1" applyBorder="1" applyAlignment="1">
      <alignment horizontal="left" vertical="center"/>
      <protection locked="0"/>
    </xf>
    <xf numFmtId="0" fontId="39"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38" fillId="0" borderId="34" xfId="0" applyFont="1" applyBorder="1" applyAlignment="1">
      <alignment horizontal="left" vertical="center"/>
      <protection locked="0"/>
    </xf>
    <xf numFmtId="0" fontId="35" fillId="0" borderId="1" xfId="0" applyFont="1" applyBorder="1" applyAlignment="1">
      <alignment horizontal="left" vertical="center" wrapText="1"/>
      <protection locked="0"/>
    </xf>
    <xf numFmtId="0" fontId="38" fillId="0" borderId="1" xfId="0" applyFont="1" applyBorder="1" applyAlignment="1">
      <alignment horizontal="center" vertical="center" wrapText="1"/>
      <protection locked="0"/>
    </xf>
    <xf numFmtId="0" fontId="35" fillId="0" borderId="29" xfId="0" applyFont="1" applyBorder="1" applyAlignment="1">
      <alignment horizontal="left" vertical="center" wrapText="1"/>
      <protection locked="0"/>
    </xf>
    <xf numFmtId="0" fontId="35" fillId="0" borderId="30" xfId="0" applyFont="1" applyBorder="1" applyAlignment="1">
      <alignment horizontal="left" vertical="center" wrapText="1"/>
      <protection locked="0"/>
    </xf>
    <xf numFmtId="0" fontId="35" fillId="0" borderId="31" xfId="0" applyFont="1" applyBorder="1" applyAlignment="1">
      <alignment horizontal="left" vertical="center" wrapText="1"/>
      <protection locked="0"/>
    </xf>
    <xf numFmtId="0" fontId="35" fillId="0" borderId="32" xfId="0" applyFont="1" applyBorder="1" applyAlignment="1">
      <alignment horizontal="left" vertical="center" wrapText="1"/>
      <protection locked="0"/>
    </xf>
    <xf numFmtId="0" fontId="35"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38" fillId="0" borderId="33" xfId="0" applyFont="1" applyBorder="1" applyAlignment="1">
      <alignment horizontal="left" vertical="center"/>
      <protection locked="0"/>
    </xf>
    <xf numFmtId="0" fontId="38" fillId="0" borderId="35" xfId="0" applyFont="1" applyBorder="1" applyAlignment="1">
      <alignment horizontal="left" vertical="center" wrapText="1"/>
      <protection locked="0"/>
    </xf>
    <xf numFmtId="0" fontId="38" fillId="0" borderId="34" xfId="0" applyFont="1" applyBorder="1" applyAlignment="1">
      <alignment horizontal="left" vertical="center" wrapText="1"/>
      <protection locked="0"/>
    </xf>
    <xf numFmtId="0" fontId="38" fillId="0" borderId="36" xfId="0" applyFont="1" applyBorder="1" applyAlignment="1">
      <alignment horizontal="left" vertical="center" wrapText="1"/>
      <protection locked="0"/>
    </xf>
    <xf numFmtId="0" fontId="38" fillId="0" borderId="1" xfId="0" applyFont="1" applyBorder="1" applyAlignment="1">
      <alignment horizontal="left" vertical="top"/>
      <protection locked="0"/>
    </xf>
    <xf numFmtId="0" fontId="38" fillId="0" borderId="1" xfId="0" applyFont="1" applyBorder="1" applyAlignment="1">
      <alignment horizontal="center" vertical="top"/>
      <protection locked="0"/>
    </xf>
    <xf numFmtId="0" fontId="38" fillId="0" borderId="35" xfId="0" applyFont="1" applyBorder="1" applyAlignment="1">
      <alignment horizontal="left" vertical="center"/>
      <protection locked="0"/>
    </xf>
    <xf numFmtId="0" fontId="38" fillId="0" borderId="36" xfId="0" applyFont="1" applyBorder="1" applyAlignment="1">
      <alignment horizontal="left" vertical="center"/>
      <protection locked="0"/>
    </xf>
    <xf numFmtId="0" fontId="40" fillId="0" borderId="0" xfId="0" applyFont="1" applyAlignment="1">
      <alignment vertical="center"/>
      <protection locked="0"/>
    </xf>
    <xf numFmtId="0" fontId="37" fillId="0" borderId="1" xfId="0" applyFont="1" applyBorder="1" applyAlignment="1">
      <alignment vertical="center"/>
      <protection locked="0"/>
    </xf>
    <xf numFmtId="0" fontId="40" fillId="0" borderId="34" xfId="0" applyFont="1" applyBorder="1" applyAlignment="1">
      <alignment vertical="center"/>
      <protection locked="0"/>
    </xf>
    <xf numFmtId="0" fontId="37" fillId="0" borderId="34" xfId="0" applyFont="1" applyBorder="1" applyAlignment="1">
      <alignment vertical="center"/>
      <protection locked="0"/>
    </xf>
    <xf numFmtId="0" fontId="0" fillId="0" borderId="1" xfId="0" applyBorder="1" applyAlignment="1">
      <alignment vertical="top"/>
      <protection locked="0"/>
    </xf>
    <xf numFmtId="49" fontId="38"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7" fillId="0" borderId="34" xfId="0" applyFont="1" applyBorder="1" applyAlignment="1">
      <alignment horizontal="left"/>
      <protection locked="0"/>
    </xf>
    <xf numFmtId="0" fontId="40" fillId="0" borderId="34" xfId="0" applyFont="1" applyBorder="1" applyAlignment="1">
      <protection locked="0"/>
    </xf>
    <xf numFmtId="0" fontId="35" fillId="0" borderId="32" xfId="0" applyFont="1" applyBorder="1" applyAlignment="1">
      <alignment vertical="top"/>
      <protection locked="0"/>
    </xf>
    <xf numFmtId="0" fontId="35" fillId="0" borderId="33" xfId="0" applyFont="1" applyBorder="1" applyAlignment="1">
      <alignment vertical="top"/>
      <protection locked="0"/>
    </xf>
    <xf numFmtId="0" fontId="35" fillId="0" borderId="1" xfId="0" applyFont="1" applyBorder="1" applyAlignment="1">
      <alignment horizontal="center" vertical="center"/>
      <protection locked="0"/>
    </xf>
    <xf numFmtId="0" fontId="35" fillId="0" borderId="1" xfId="0" applyFont="1" applyBorder="1" applyAlignment="1">
      <alignment horizontal="left" vertical="top"/>
      <protection locked="0"/>
    </xf>
    <xf numFmtId="0" fontId="35" fillId="0" borderId="35" xfId="0" applyFont="1" applyBorder="1" applyAlignment="1">
      <alignment vertical="top"/>
      <protection locked="0"/>
    </xf>
    <xf numFmtId="0" fontId="35" fillId="0" borderId="34" xfId="0" applyFont="1" applyBorder="1" applyAlignment="1">
      <alignment vertical="top"/>
      <protection locked="0"/>
    </xf>
    <xf numFmtId="0" fontId="35"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ht="36.96" customHeight="1">
      <c r="AR2"/>
      <c r="BS2" s="21" t="s">
        <v>8</v>
      </c>
      <c r="BT2" s="21" t="s">
        <v>9</v>
      </c>
    </row>
    <row r="3" ht="6.96"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8</v>
      </c>
      <c r="BT3" s="21" t="s">
        <v>10</v>
      </c>
    </row>
    <row r="4" ht="36.96" customHeight="1">
      <c r="B4" s="25"/>
      <c r="C4" s="26"/>
      <c r="D4" s="27" t="s">
        <v>11</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12</v>
      </c>
      <c r="BE4" s="30" t="s">
        <v>13</v>
      </c>
      <c r="BS4" s="21" t="s">
        <v>14</v>
      </c>
    </row>
    <row r="5" ht="14.4" customHeight="1">
      <c r="B5" s="25"/>
      <c r="C5" s="26"/>
      <c r="D5" s="31" t="s">
        <v>15</v>
      </c>
      <c r="E5" s="26"/>
      <c r="F5" s="26"/>
      <c r="G5" s="26"/>
      <c r="H5" s="26"/>
      <c r="I5" s="26"/>
      <c r="J5" s="26"/>
      <c r="K5" s="32" t="s">
        <v>16</v>
      </c>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8"/>
      <c r="BE5" s="33" t="s">
        <v>17</v>
      </c>
      <c r="BS5" s="21" t="s">
        <v>8</v>
      </c>
    </row>
    <row r="6" ht="36.96" customHeight="1">
      <c r="B6" s="25"/>
      <c r="C6" s="26"/>
      <c r="D6" s="34" t="s">
        <v>18</v>
      </c>
      <c r="E6" s="26"/>
      <c r="F6" s="26"/>
      <c r="G6" s="26"/>
      <c r="H6" s="26"/>
      <c r="I6" s="26"/>
      <c r="J6" s="26"/>
      <c r="K6" s="35" t="s">
        <v>19</v>
      </c>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8"/>
      <c r="BE6" s="36"/>
      <c r="BS6" s="21" t="s">
        <v>20</v>
      </c>
    </row>
    <row r="7" ht="14.4" customHeight="1">
      <c r="B7" s="25"/>
      <c r="C7" s="26"/>
      <c r="D7" s="37" t="s">
        <v>21</v>
      </c>
      <c r="E7" s="26"/>
      <c r="F7" s="26"/>
      <c r="G7" s="26"/>
      <c r="H7" s="26"/>
      <c r="I7" s="26"/>
      <c r="J7" s="26"/>
      <c r="K7" s="32" t="s">
        <v>22</v>
      </c>
      <c r="L7" s="26"/>
      <c r="M7" s="26"/>
      <c r="N7" s="26"/>
      <c r="O7" s="26"/>
      <c r="P7" s="26"/>
      <c r="Q7" s="26"/>
      <c r="R7" s="26"/>
      <c r="S7" s="26"/>
      <c r="T7" s="26"/>
      <c r="U7" s="26"/>
      <c r="V7" s="26"/>
      <c r="W7" s="26"/>
      <c r="X7" s="26"/>
      <c r="Y7" s="26"/>
      <c r="Z7" s="26"/>
      <c r="AA7" s="26"/>
      <c r="AB7" s="26"/>
      <c r="AC7" s="26"/>
      <c r="AD7" s="26"/>
      <c r="AE7" s="26"/>
      <c r="AF7" s="26"/>
      <c r="AG7" s="26"/>
      <c r="AH7" s="26"/>
      <c r="AI7" s="26"/>
      <c r="AJ7" s="26"/>
      <c r="AK7" s="37" t="s">
        <v>23</v>
      </c>
      <c r="AL7" s="26"/>
      <c r="AM7" s="26"/>
      <c r="AN7" s="32" t="s">
        <v>22</v>
      </c>
      <c r="AO7" s="26"/>
      <c r="AP7" s="26"/>
      <c r="AQ7" s="28"/>
      <c r="BE7" s="36"/>
      <c r="BS7" s="21" t="s">
        <v>24</v>
      </c>
    </row>
    <row r="8" ht="14.4" customHeight="1">
      <c r="B8" s="25"/>
      <c r="C8" s="26"/>
      <c r="D8" s="37" t="s">
        <v>25</v>
      </c>
      <c r="E8" s="26"/>
      <c r="F8" s="26"/>
      <c r="G8" s="26"/>
      <c r="H8" s="26"/>
      <c r="I8" s="26"/>
      <c r="J8" s="26"/>
      <c r="K8" s="32" t="s">
        <v>26</v>
      </c>
      <c r="L8" s="26"/>
      <c r="M8" s="26"/>
      <c r="N8" s="26"/>
      <c r="O8" s="26"/>
      <c r="P8" s="26"/>
      <c r="Q8" s="26"/>
      <c r="R8" s="26"/>
      <c r="S8" s="26"/>
      <c r="T8" s="26"/>
      <c r="U8" s="26"/>
      <c r="V8" s="26"/>
      <c r="W8" s="26"/>
      <c r="X8" s="26"/>
      <c r="Y8" s="26"/>
      <c r="Z8" s="26"/>
      <c r="AA8" s="26"/>
      <c r="AB8" s="26"/>
      <c r="AC8" s="26"/>
      <c r="AD8" s="26"/>
      <c r="AE8" s="26"/>
      <c r="AF8" s="26"/>
      <c r="AG8" s="26"/>
      <c r="AH8" s="26"/>
      <c r="AI8" s="26"/>
      <c r="AJ8" s="26"/>
      <c r="AK8" s="37" t="s">
        <v>27</v>
      </c>
      <c r="AL8" s="26"/>
      <c r="AM8" s="26"/>
      <c r="AN8" s="38" t="s">
        <v>28</v>
      </c>
      <c r="AO8" s="26"/>
      <c r="AP8" s="26"/>
      <c r="AQ8" s="28"/>
      <c r="BE8" s="36"/>
      <c r="BS8" s="21" t="s">
        <v>29</v>
      </c>
    </row>
    <row r="9" ht="14.4"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36"/>
      <c r="BS9" s="21" t="s">
        <v>30</v>
      </c>
    </row>
    <row r="10" ht="14.4" customHeight="1">
      <c r="B10" s="25"/>
      <c r="C10" s="26"/>
      <c r="D10" s="37" t="s">
        <v>31</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7" t="s">
        <v>32</v>
      </c>
      <c r="AL10" s="26"/>
      <c r="AM10" s="26"/>
      <c r="AN10" s="32" t="s">
        <v>33</v>
      </c>
      <c r="AO10" s="26"/>
      <c r="AP10" s="26"/>
      <c r="AQ10" s="28"/>
      <c r="BE10" s="36"/>
      <c r="BS10" s="21" t="s">
        <v>20</v>
      </c>
    </row>
    <row r="11" ht="18.48" customHeight="1">
      <c r="B11" s="25"/>
      <c r="C11" s="26"/>
      <c r="D11" s="26"/>
      <c r="E11" s="32" t="s">
        <v>34</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7" t="s">
        <v>35</v>
      </c>
      <c r="AL11" s="26"/>
      <c r="AM11" s="26"/>
      <c r="AN11" s="32" t="s">
        <v>36</v>
      </c>
      <c r="AO11" s="26"/>
      <c r="AP11" s="26"/>
      <c r="AQ11" s="28"/>
      <c r="BE11" s="36"/>
      <c r="BS11" s="21" t="s">
        <v>20</v>
      </c>
    </row>
    <row r="12" ht="6.96"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36"/>
      <c r="BS12" s="21" t="s">
        <v>20</v>
      </c>
    </row>
    <row r="13" ht="14.4" customHeight="1">
      <c r="B13" s="25"/>
      <c r="C13" s="26"/>
      <c r="D13" s="37" t="s">
        <v>37</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7" t="s">
        <v>32</v>
      </c>
      <c r="AL13" s="26"/>
      <c r="AM13" s="26"/>
      <c r="AN13" s="39" t="s">
        <v>38</v>
      </c>
      <c r="AO13" s="26"/>
      <c r="AP13" s="26"/>
      <c r="AQ13" s="28"/>
      <c r="BE13" s="36"/>
      <c r="BS13" s="21" t="s">
        <v>20</v>
      </c>
    </row>
    <row r="14">
      <c r="B14" s="25"/>
      <c r="C14" s="26"/>
      <c r="D14" s="26"/>
      <c r="E14" s="39" t="s">
        <v>38</v>
      </c>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37" t="s">
        <v>35</v>
      </c>
      <c r="AL14" s="26"/>
      <c r="AM14" s="26"/>
      <c r="AN14" s="39" t="s">
        <v>38</v>
      </c>
      <c r="AO14" s="26"/>
      <c r="AP14" s="26"/>
      <c r="AQ14" s="28"/>
      <c r="BE14" s="36"/>
      <c r="BS14" s="21" t="s">
        <v>20</v>
      </c>
    </row>
    <row r="15" ht="6.96"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36"/>
      <c r="BS15" s="21" t="s">
        <v>6</v>
      </c>
    </row>
    <row r="16" ht="14.4" customHeight="1">
      <c r="B16" s="25"/>
      <c r="C16" s="26"/>
      <c r="D16" s="37" t="s">
        <v>39</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7" t="s">
        <v>32</v>
      </c>
      <c r="AL16" s="26"/>
      <c r="AM16" s="26"/>
      <c r="AN16" s="32" t="s">
        <v>22</v>
      </c>
      <c r="AO16" s="26"/>
      <c r="AP16" s="26"/>
      <c r="AQ16" s="28"/>
      <c r="BE16" s="36"/>
      <c r="BS16" s="21" t="s">
        <v>6</v>
      </c>
    </row>
    <row r="17" ht="18.48" customHeight="1">
      <c r="B17" s="25"/>
      <c r="C17" s="26"/>
      <c r="D17" s="26"/>
      <c r="E17" s="32" t="s">
        <v>26</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7" t="s">
        <v>35</v>
      </c>
      <c r="AL17" s="26"/>
      <c r="AM17" s="26"/>
      <c r="AN17" s="32" t="s">
        <v>22</v>
      </c>
      <c r="AO17" s="26"/>
      <c r="AP17" s="26"/>
      <c r="AQ17" s="28"/>
      <c r="BE17" s="36"/>
      <c r="BS17" s="21" t="s">
        <v>40</v>
      </c>
    </row>
    <row r="18" ht="6.96"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36"/>
      <c r="BS18" s="21" t="s">
        <v>8</v>
      </c>
    </row>
    <row r="19" ht="14.4" customHeight="1">
      <c r="B19" s="25"/>
      <c r="C19" s="26"/>
      <c r="D19" s="37" t="s">
        <v>41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36"/>
      <c r="BS19" s="21" t="s">
        <v>8</v>
      </c>
    </row>
    <row r="20" ht="16.5" customHeight="1">
      <c r="B20" s="25"/>
      <c r="C20" s="26"/>
      <c r="D20" s="26"/>
      <c r="E20" s="41" t="s">
        <v>22</v>
      </c>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26"/>
      <c r="AP20" s="26"/>
      <c r="AQ20" s="28"/>
      <c r="BE20" s="36"/>
      <c r="BS20" s="21" t="s">
        <v>40</v>
      </c>
    </row>
    <row r="21" ht="6.96"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36"/>
    </row>
    <row r="22" ht="6.96" customHeight="1">
      <c r="B22" s="25"/>
      <c r="C22" s="26"/>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26"/>
      <c r="AQ22" s="28"/>
      <c r="BE22" s="36"/>
    </row>
    <row r="23" s="1" customFormat="1" ht="25.92" customHeight="1">
      <c r="B23" s="43"/>
      <c r="C23" s="44"/>
      <c r="D23" s="45" t="s">
        <v>42</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7">
        <f>ROUND(AG51,2)</f>
        <v>0</v>
      </c>
      <c r="AL23" s="46"/>
      <c r="AM23" s="46"/>
      <c r="AN23" s="46"/>
      <c r="AO23" s="46"/>
      <c r="AP23" s="44"/>
      <c r="AQ23" s="48"/>
      <c r="BE23" s="36"/>
    </row>
    <row r="24" s="1" customFormat="1" ht="6.96"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8"/>
      <c r="BE24" s="36"/>
    </row>
    <row r="25" s="1" customFormat="1">
      <c r="B25" s="43"/>
      <c r="C25" s="44"/>
      <c r="D25" s="44"/>
      <c r="E25" s="44"/>
      <c r="F25" s="44"/>
      <c r="G25" s="44"/>
      <c r="H25" s="44"/>
      <c r="I25" s="44"/>
      <c r="J25" s="44"/>
      <c r="K25" s="44"/>
      <c r="L25" s="49" t="s">
        <v>43</v>
      </c>
      <c r="M25" s="49"/>
      <c r="N25" s="49"/>
      <c r="O25" s="49"/>
      <c r="P25" s="44"/>
      <c r="Q25" s="44"/>
      <c r="R25" s="44"/>
      <c r="S25" s="44"/>
      <c r="T25" s="44"/>
      <c r="U25" s="44"/>
      <c r="V25" s="44"/>
      <c r="W25" s="49" t="s">
        <v>44</v>
      </c>
      <c r="X25" s="49"/>
      <c r="Y25" s="49"/>
      <c r="Z25" s="49"/>
      <c r="AA25" s="49"/>
      <c r="AB25" s="49"/>
      <c r="AC25" s="49"/>
      <c r="AD25" s="49"/>
      <c r="AE25" s="49"/>
      <c r="AF25" s="44"/>
      <c r="AG25" s="44"/>
      <c r="AH25" s="44"/>
      <c r="AI25" s="44"/>
      <c r="AJ25" s="44"/>
      <c r="AK25" s="49" t="s">
        <v>45</v>
      </c>
      <c r="AL25" s="49"/>
      <c r="AM25" s="49"/>
      <c r="AN25" s="49"/>
      <c r="AO25" s="49"/>
      <c r="AP25" s="44"/>
      <c r="AQ25" s="48"/>
      <c r="BE25" s="36"/>
    </row>
    <row r="26" s="2" customFormat="1" ht="14.4" customHeight="1">
      <c r="B26" s="50"/>
      <c r="C26" s="51"/>
      <c r="D26" s="52" t="s">
        <v>46</v>
      </c>
      <c r="E26" s="51"/>
      <c r="F26" s="52" t="s">
        <v>47</v>
      </c>
      <c r="G26" s="51"/>
      <c r="H26" s="51"/>
      <c r="I26" s="51"/>
      <c r="J26" s="51"/>
      <c r="K26" s="51"/>
      <c r="L26" s="53">
        <v>0.20999999999999999</v>
      </c>
      <c r="M26" s="51"/>
      <c r="N26" s="51"/>
      <c r="O26" s="51"/>
      <c r="P26" s="51"/>
      <c r="Q26" s="51"/>
      <c r="R26" s="51"/>
      <c r="S26" s="51"/>
      <c r="T26" s="51"/>
      <c r="U26" s="51"/>
      <c r="V26" s="51"/>
      <c r="W26" s="54">
        <f>ROUND(AZ51,2)</f>
        <v>0</v>
      </c>
      <c r="X26" s="51"/>
      <c r="Y26" s="51"/>
      <c r="Z26" s="51"/>
      <c r="AA26" s="51"/>
      <c r="AB26" s="51"/>
      <c r="AC26" s="51"/>
      <c r="AD26" s="51"/>
      <c r="AE26" s="51"/>
      <c r="AF26" s="51"/>
      <c r="AG26" s="51"/>
      <c r="AH26" s="51"/>
      <c r="AI26" s="51"/>
      <c r="AJ26" s="51"/>
      <c r="AK26" s="54">
        <f>ROUND(AV51,2)</f>
        <v>0</v>
      </c>
      <c r="AL26" s="51"/>
      <c r="AM26" s="51"/>
      <c r="AN26" s="51"/>
      <c r="AO26" s="51"/>
      <c r="AP26" s="51"/>
      <c r="AQ26" s="55"/>
      <c r="BE26" s="36"/>
    </row>
    <row r="27" s="2" customFormat="1" ht="14.4" customHeight="1">
      <c r="B27" s="50"/>
      <c r="C27" s="51"/>
      <c r="D27" s="51"/>
      <c r="E27" s="51"/>
      <c r="F27" s="52" t="s">
        <v>48</v>
      </c>
      <c r="G27" s="51"/>
      <c r="H27" s="51"/>
      <c r="I27" s="51"/>
      <c r="J27" s="51"/>
      <c r="K27" s="51"/>
      <c r="L27" s="53">
        <v>0.14999999999999999</v>
      </c>
      <c r="M27" s="51"/>
      <c r="N27" s="51"/>
      <c r="O27" s="51"/>
      <c r="P27" s="51"/>
      <c r="Q27" s="51"/>
      <c r="R27" s="51"/>
      <c r="S27" s="51"/>
      <c r="T27" s="51"/>
      <c r="U27" s="51"/>
      <c r="V27" s="51"/>
      <c r="W27" s="54">
        <f>ROUND(BA51,2)</f>
        <v>0</v>
      </c>
      <c r="X27" s="51"/>
      <c r="Y27" s="51"/>
      <c r="Z27" s="51"/>
      <c r="AA27" s="51"/>
      <c r="AB27" s="51"/>
      <c r="AC27" s="51"/>
      <c r="AD27" s="51"/>
      <c r="AE27" s="51"/>
      <c r="AF27" s="51"/>
      <c r="AG27" s="51"/>
      <c r="AH27" s="51"/>
      <c r="AI27" s="51"/>
      <c r="AJ27" s="51"/>
      <c r="AK27" s="54">
        <f>ROUND(AW51,2)</f>
        <v>0</v>
      </c>
      <c r="AL27" s="51"/>
      <c r="AM27" s="51"/>
      <c r="AN27" s="51"/>
      <c r="AO27" s="51"/>
      <c r="AP27" s="51"/>
      <c r="AQ27" s="55"/>
      <c r="BE27" s="36"/>
    </row>
    <row r="28" hidden="1" s="2" customFormat="1" ht="14.4" customHeight="1">
      <c r="B28" s="50"/>
      <c r="C28" s="51"/>
      <c r="D28" s="51"/>
      <c r="E28" s="51"/>
      <c r="F28" s="52" t="s">
        <v>49</v>
      </c>
      <c r="G28" s="51"/>
      <c r="H28" s="51"/>
      <c r="I28" s="51"/>
      <c r="J28" s="51"/>
      <c r="K28" s="51"/>
      <c r="L28" s="53">
        <v>0.20999999999999999</v>
      </c>
      <c r="M28" s="51"/>
      <c r="N28" s="51"/>
      <c r="O28" s="51"/>
      <c r="P28" s="51"/>
      <c r="Q28" s="51"/>
      <c r="R28" s="51"/>
      <c r="S28" s="51"/>
      <c r="T28" s="51"/>
      <c r="U28" s="51"/>
      <c r="V28" s="51"/>
      <c r="W28" s="54">
        <f>ROUND(BB51,2)</f>
        <v>0</v>
      </c>
      <c r="X28" s="51"/>
      <c r="Y28" s="51"/>
      <c r="Z28" s="51"/>
      <c r="AA28" s="51"/>
      <c r="AB28" s="51"/>
      <c r="AC28" s="51"/>
      <c r="AD28" s="51"/>
      <c r="AE28" s="51"/>
      <c r="AF28" s="51"/>
      <c r="AG28" s="51"/>
      <c r="AH28" s="51"/>
      <c r="AI28" s="51"/>
      <c r="AJ28" s="51"/>
      <c r="AK28" s="54">
        <v>0</v>
      </c>
      <c r="AL28" s="51"/>
      <c r="AM28" s="51"/>
      <c r="AN28" s="51"/>
      <c r="AO28" s="51"/>
      <c r="AP28" s="51"/>
      <c r="AQ28" s="55"/>
      <c r="BE28" s="36"/>
    </row>
    <row r="29" hidden="1" s="2" customFormat="1" ht="14.4" customHeight="1">
      <c r="B29" s="50"/>
      <c r="C29" s="51"/>
      <c r="D29" s="51"/>
      <c r="E29" s="51"/>
      <c r="F29" s="52" t="s">
        <v>50</v>
      </c>
      <c r="G29" s="51"/>
      <c r="H29" s="51"/>
      <c r="I29" s="51"/>
      <c r="J29" s="51"/>
      <c r="K29" s="51"/>
      <c r="L29" s="53">
        <v>0.14999999999999999</v>
      </c>
      <c r="M29" s="51"/>
      <c r="N29" s="51"/>
      <c r="O29" s="51"/>
      <c r="P29" s="51"/>
      <c r="Q29" s="51"/>
      <c r="R29" s="51"/>
      <c r="S29" s="51"/>
      <c r="T29" s="51"/>
      <c r="U29" s="51"/>
      <c r="V29" s="51"/>
      <c r="W29" s="54">
        <f>ROUND(BC51,2)</f>
        <v>0</v>
      </c>
      <c r="X29" s="51"/>
      <c r="Y29" s="51"/>
      <c r="Z29" s="51"/>
      <c r="AA29" s="51"/>
      <c r="AB29" s="51"/>
      <c r="AC29" s="51"/>
      <c r="AD29" s="51"/>
      <c r="AE29" s="51"/>
      <c r="AF29" s="51"/>
      <c r="AG29" s="51"/>
      <c r="AH29" s="51"/>
      <c r="AI29" s="51"/>
      <c r="AJ29" s="51"/>
      <c r="AK29" s="54">
        <v>0</v>
      </c>
      <c r="AL29" s="51"/>
      <c r="AM29" s="51"/>
      <c r="AN29" s="51"/>
      <c r="AO29" s="51"/>
      <c r="AP29" s="51"/>
      <c r="AQ29" s="55"/>
      <c r="BE29" s="36"/>
    </row>
    <row r="30" hidden="1" s="2" customFormat="1" ht="14.4" customHeight="1">
      <c r="B30" s="50"/>
      <c r="C30" s="51"/>
      <c r="D30" s="51"/>
      <c r="E30" s="51"/>
      <c r="F30" s="52" t="s">
        <v>51</v>
      </c>
      <c r="G30" s="51"/>
      <c r="H30" s="51"/>
      <c r="I30" s="51"/>
      <c r="J30" s="51"/>
      <c r="K30" s="51"/>
      <c r="L30" s="53">
        <v>0</v>
      </c>
      <c r="M30" s="51"/>
      <c r="N30" s="51"/>
      <c r="O30" s="51"/>
      <c r="P30" s="51"/>
      <c r="Q30" s="51"/>
      <c r="R30" s="51"/>
      <c r="S30" s="51"/>
      <c r="T30" s="51"/>
      <c r="U30" s="51"/>
      <c r="V30" s="51"/>
      <c r="W30" s="54">
        <f>ROUND(BD51,2)</f>
        <v>0</v>
      </c>
      <c r="X30" s="51"/>
      <c r="Y30" s="51"/>
      <c r="Z30" s="51"/>
      <c r="AA30" s="51"/>
      <c r="AB30" s="51"/>
      <c r="AC30" s="51"/>
      <c r="AD30" s="51"/>
      <c r="AE30" s="51"/>
      <c r="AF30" s="51"/>
      <c r="AG30" s="51"/>
      <c r="AH30" s="51"/>
      <c r="AI30" s="51"/>
      <c r="AJ30" s="51"/>
      <c r="AK30" s="54">
        <v>0</v>
      </c>
      <c r="AL30" s="51"/>
      <c r="AM30" s="51"/>
      <c r="AN30" s="51"/>
      <c r="AO30" s="51"/>
      <c r="AP30" s="51"/>
      <c r="AQ30" s="55"/>
      <c r="BE30" s="36"/>
    </row>
    <row r="31" s="1" customFormat="1" ht="6.96"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8"/>
      <c r="BE31" s="36"/>
    </row>
    <row r="32" s="1" customFormat="1" ht="25.92" customHeight="1">
      <c r="B32" s="43"/>
      <c r="C32" s="56"/>
      <c r="D32" s="57" t="s">
        <v>52</v>
      </c>
      <c r="E32" s="58"/>
      <c r="F32" s="58"/>
      <c r="G32" s="58"/>
      <c r="H32" s="58"/>
      <c r="I32" s="58"/>
      <c r="J32" s="58"/>
      <c r="K32" s="58"/>
      <c r="L32" s="58"/>
      <c r="M32" s="58"/>
      <c r="N32" s="58"/>
      <c r="O32" s="58"/>
      <c r="P32" s="58"/>
      <c r="Q32" s="58"/>
      <c r="R32" s="58"/>
      <c r="S32" s="58"/>
      <c r="T32" s="59" t="s">
        <v>53</v>
      </c>
      <c r="U32" s="58"/>
      <c r="V32" s="58"/>
      <c r="W32" s="58"/>
      <c r="X32" s="60" t="s">
        <v>54</v>
      </c>
      <c r="Y32" s="58"/>
      <c r="Z32" s="58"/>
      <c r="AA32" s="58"/>
      <c r="AB32" s="58"/>
      <c r="AC32" s="58"/>
      <c r="AD32" s="58"/>
      <c r="AE32" s="58"/>
      <c r="AF32" s="58"/>
      <c r="AG32" s="58"/>
      <c r="AH32" s="58"/>
      <c r="AI32" s="58"/>
      <c r="AJ32" s="58"/>
      <c r="AK32" s="61">
        <f>SUM(AK23:AK30)</f>
        <v>0</v>
      </c>
      <c r="AL32" s="58"/>
      <c r="AM32" s="58"/>
      <c r="AN32" s="58"/>
      <c r="AO32" s="62"/>
      <c r="AP32" s="56"/>
      <c r="AQ32" s="63"/>
      <c r="BE32" s="36"/>
    </row>
    <row r="33" s="1" customFormat="1" ht="6.96"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8"/>
    </row>
    <row r="34" s="1" customFormat="1" ht="6.96" customHeight="1">
      <c r="B34" s="64"/>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6"/>
    </row>
    <row r="38" s="1" customFormat="1" ht="6.96" customHeight="1">
      <c r="B38" s="67"/>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9"/>
    </row>
    <row r="39" s="1" customFormat="1" ht="36.96" customHeight="1">
      <c r="B39" s="43"/>
      <c r="C39" s="70" t="s">
        <v>55</v>
      </c>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69"/>
    </row>
    <row r="40" s="1" customFormat="1" ht="6.96" customHeight="1">
      <c r="B40" s="43"/>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69"/>
    </row>
    <row r="41" s="3" customFormat="1" ht="14.4" customHeight="1">
      <c r="B41" s="72"/>
      <c r="C41" s="73" t="s">
        <v>15</v>
      </c>
      <c r="D41" s="74"/>
      <c r="E41" s="74"/>
      <c r="F41" s="74"/>
      <c r="G41" s="74"/>
      <c r="H41" s="74"/>
      <c r="I41" s="74"/>
      <c r="J41" s="74"/>
      <c r="K41" s="74"/>
      <c r="L41" s="74" t="str">
        <f>K5</f>
        <v>18-07</v>
      </c>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5"/>
    </row>
    <row r="42" s="4" customFormat="1" ht="36.96" customHeight="1">
      <c r="B42" s="76"/>
      <c r="C42" s="77" t="s">
        <v>18</v>
      </c>
      <c r="D42" s="78"/>
      <c r="E42" s="78"/>
      <c r="F42" s="78"/>
      <c r="G42" s="78"/>
      <c r="H42" s="78"/>
      <c r="I42" s="78"/>
      <c r="J42" s="78"/>
      <c r="K42" s="78"/>
      <c r="L42" s="79" t="str">
        <f>K6</f>
        <v xml:space="preserve">Údržba, opravy a odstraňování závad u SMT  2019</v>
      </c>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80"/>
    </row>
    <row r="43" s="1" customFormat="1" ht="6.96" customHeight="1">
      <c r="B43" s="43"/>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69"/>
    </row>
    <row r="44" s="1" customFormat="1">
      <c r="B44" s="43"/>
      <c r="C44" s="73" t="s">
        <v>25</v>
      </c>
      <c r="D44" s="71"/>
      <c r="E44" s="71"/>
      <c r="F44" s="71"/>
      <c r="G44" s="71"/>
      <c r="H44" s="71"/>
      <c r="I44" s="71"/>
      <c r="J44" s="71"/>
      <c r="K44" s="71"/>
      <c r="L44" s="81" t="str">
        <f>IF(K8="","",K8)</f>
        <v xml:space="preserve"> </v>
      </c>
      <c r="M44" s="71"/>
      <c r="N44" s="71"/>
      <c r="O44" s="71"/>
      <c r="P44" s="71"/>
      <c r="Q44" s="71"/>
      <c r="R44" s="71"/>
      <c r="S44" s="71"/>
      <c r="T44" s="71"/>
      <c r="U44" s="71"/>
      <c r="V44" s="71"/>
      <c r="W44" s="71"/>
      <c r="X44" s="71"/>
      <c r="Y44" s="71"/>
      <c r="Z44" s="71"/>
      <c r="AA44" s="71"/>
      <c r="AB44" s="71"/>
      <c r="AC44" s="71"/>
      <c r="AD44" s="71"/>
      <c r="AE44" s="71"/>
      <c r="AF44" s="71"/>
      <c r="AG44" s="71"/>
      <c r="AH44" s="71"/>
      <c r="AI44" s="73" t="s">
        <v>27</v>
      </c>
      <c r="AJ44" s="71"/>
      <c r="AK44" s="71"/>
      <c r="AL44" s="71"/>
      <c r="AM44" s="82" t="str">
        <f>IF(AN8= "","",AN8)</f>
        <v>29.10.2018</v>
      </c>
      <c r="AN44" s="82"/>
      <c r="AO44" s="71"/>
      <c r="AP44" s="71"/>
      <c r="AQ44" s="71"/>
      <c r="AR44" s="69"/>
    </row>
    <row r="45" s="1" customFormat="1" ht="6.96" customHeight="1">
      <c r="B45" s="43"/>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69"/>
    </row>
    <row r="46" s="1" customFormat="1">
      <c r="B46" s="43"/>
      <c r="C46" s="73" t="s">
        <v>31</v>
      </c>
      <c r="D46" s="71"/>
      <c r="E46" s="71"/>
      <c r="F46" s="71"/>
      <c r="G46" s="71"/>
      <c r="H46" s="71"/>
      <c r="I46" s="71"/>
      <c r="J46" s="71"/>
      <c r="K46" s="71"/>
      <c r="L46" s="74" t="str">
        <f>IF(E11= "","",E11)</f>
        <v>Správa železniční dopravní cesty,státní organizace</v>
      </c>
      <c r="M46" s="71"/>
      <c r="N46" s="71"/>
      <c r="O46" s="71"/>
      <c r="P46" s="71"/>
      <c r="Q46" s="71"/>
      <c r="R46" s="71"/>
      <c r="S46" s="71"/>
      <c r="T46" s="71"/>
      <c r="U46" s="71"/>
      <c r="V46" s="71"/>
      <c r="W46" s="71"/>
      <c r="X46" s="71"/>
      <c r="Y46" s="71"/>
      <c r="Z46" s="71"/>
      <c r="AA46" s="71"/>
      <c r="AB46" s="71"/>
      <c r="AC46" s="71"/>
      <c r="AD46" s="71"/>
      <c r="AE46" s="71"/>
      <c r="AF46" s="71"/>
      <c r="AG46" s="71"/>
      <c r="AH46" s="71"/>
      <c r="AI46" s="73" t="s">
        <v>39</v>
      </c>
      <c r="AJ46" s="71"/>
      <c r="AK46" s="71"/>
      <c r="AL46" s="71"/>
      <c r="AM46" s="74" t="str">
        <f>IF(E17="","",E17)</f>
        <v xml:space="preserve"> </v>
      </c>
      <c r="AN46" s="74"/>
      <c r="AO46" s="74"/>
      <c r="AP46" s="74"/>
      <c r="AQ46" s="71"/>
      <c r="AR46" s="69"/>
      <c r="AS46" s="83" t="s">
        <v>56</v>
      </c>
      <c r="AT46" s="84"/>
      <c r="AU46" s="85"/>
      <c r="AV46" s="85"/>
      <c r="AW46" s="85"/>
      <c r="AX46" s="85"/>
      <c r="AY46" s="85"/>
      <c r="AZ46" s="85"/>
      <c r="BA46" s="85"/>
      <c r="BB46" s="85"/>
      <c r="BC46" s="85"/>
      <c r="BD46" s="86"/>
    </row>
    <row r="47" s="1" customFormat="1">
      <c r="B47" s="43"/>
      <c r="C47" s="73" t="s">
        <v>37</v>
      </c>
      <c r="D47" s="71"/>
      <c r="E47" s="71"/>
      <c r="F47" s="71"/>
      <c r="G47" s="71"/>
      <c r="H47" s="71"/>
      <c r="I47" s="71"/>
      <c r="J47" s="71"/>
      <c r="K47" s="71"/>
      <c r="L47" s="74" t="str">
        <f>IF(E14= "Vyplň údaj","",E14)</f>
        <v/>
      </c>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69"/>
      <c r="AS47" s="87"/>
      <c r="AT47" s="88"/>
      <c r="AU47" s="89"/>
      <c r="AV47" s="89"/>
      <c r="AW47" s="89"/>
      <c r="AX47" s="89"/>
      <c r="AY47" s="89"/>
      <c r="AZ47" s="89"/>
      <c r="BA47" s="89"/>
      <c r="BB47" s="89"/>
      <c r="BC47" s="89"/>
      <c r="BD47" s="90"/>
    </row>
    <row r="48" s="1" customFormat="1" ht="10.8" customHeight="1">
      <c r="B48" s="43"/>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69"/>
      <c r="AS48" s="91"/>
      <c r="AT48" s="52"/>
      <c r="AU48" s="44"/>
      <c r="AV48" s="44"/>
      <c r="AW48" s="44"/>
      <c r="AX48" s="44"/>
      <c r="AY48" s="44"/>
      <c r="AZ48" s="44"/>
      <c r="BA48" s="44"/>
      <c r="BB48" s="44"/>
      <c r="BC48" s="44"/>
      <c r="BD48" s="92"/>
    </row>
    <row r="49" s="1" customFormat="1" ht="29.28" customHeight="1">
      <c r="B49" s="43"/>
      <c r="C49" s="93" t="s">
        <v>57</v>
      </c>
      <c r="D49" s="94"/>
      <c r="E49" s="94"/>
      <c r="F49" s="94"/>
      <c r="G49" s="94"/>
      <c r="H49" s="95"/>
      <c r="I49" s="96" t="s">
        <v>58</v>
      </c>
      <c r="J49" s="94"/>
      <c r="K49" s="94"/>
      <c r="L49" s="94"/>
      <c r="M49" s="94"/>
      <c r="N49" s="94"/>
      <c r="O49" s="94"/>
      <c r="P49" s="94"/>
      <c r="Q49" s="94"/>
      <c r="R49" s="94"/>
      <c r="S49" s="94"/>
      <c r="T49" s="94"/>
      <c r="U49" s="94"/>
      <c r="V49" s="94"/>
      <c r="W49" s="94"/>
      <c r="X49" s="94"/>
      <c r="Y49" s="94"/>
      <c r="Z49" s="94"/>
      <c r="AA49" s="94"/>
      <c r="AB49" s="94"/>
      <c r="AC49" s="94"/>
      <c r="AD49" s="94"/>
      <c r="AE49" s="94"/>
      <c r="AF49" s="94"/>
      <c r="AG49" s="97" t="s">
        <v>59</v>
      </c>
      <c r="AH49" s="94"/>
      <c r="AI49" s="94"/>
      <c r="AJ49" s="94"/>
      <c r="AK49" s="94"/>
      <c r="AL49" s="94"/>
      <c r="AM49" s="94"/>
      <c r="AN49" s="96" t="s">
        <v>60</v>
      </c>
      <c r="AO49" s="94"/>
      <c r="AP49" s="94"/>
      <c r="AQ49" s="98" t="s">
        <v>61</v>
      </c>
      <c r="AR49" s="69"/>
      <c r="AS49" s="99" t="s">
        <v>62</v>
      </c>
      <c r="AT49" s="100" t="s">
        <v>63</v>
      </c>
      <c r="AU49" s="100" t="s">
        <v>64</v>
      </c>
      <c r="AV49" s="100" t="s">
        <v>65</v>
      </c>
      <c r="AW49" s="100" t="s">
        <v>66</v>
      </c>
      <c r="AX49" s="100" t="s">
        <v>67</v>
      </c>
      <c r="AY49" s="100" t="s">
        <v>68</v>
      </c>
      <c r="AZ49" s="100" t="s">
        <v>69</v>
      </c>
      <c r="BA49" s="100" t="s">
        <v>70</v>
      </c>
      <c r="BB49" s="100" t="s">
        <v>71</v>
      </c>
      <c r="BC49" s="100" t="s">
        <v>72</v>
      </c>
      <c r="BD49" s="101" t="s">
        <v>73</v>
      </c>
    </row>
    <row r="50" s="1" customFormat="1" ht="10.8" customHeight="1">
      <c r="B50" s="43"/>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69"/>
      <c r="AS50" s="102"/>
      <c r="AT50" s="103"/>
      <c r="AU50" s="103"/>
      <c r="AV50" s="103"/>
      <c r="AW50" s="103"/>
      <c r="AX50" s="103"/>
      <c r="AY50" s="103"/>
      <c r="AZ50" s="103"/>
      <c r="BA50" s="103"/>
      <c r="BB50" s="103"/>
      <c r="BC50" s="103"/>
      <c r="BD50" s="104"/>
    </row>
    <row r="51" s="4" customFormat="1" ht="32.4" customHeight="1">
      <c r="B51" s="76"/>
      <c r="C51" s="105" t="s">
        <v>74</v>
      </c>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f>ROUND(AG52,2)</f>
        <v>0</v>
      </c>
      <c r="AH51" s="107"/>
      <c r="AI51" s="107"/>
      <c r="AJ51" s="107"/>
      <c r="AK51" s="107"/>
      <c r="AL51" s="107"/>
      <c r="AM51" s="107"/>
      <c r="AN51" s="108">
        <f>SUM(AG51,AT51)</f>
        <v>0</v>
      </c>
      <c r="AO51" s="108"/>
      <c r="AP51" s="108"/>
      <c r="AQ51" s="109" t="s">
        <v>22</v>
      </c>
      <c r="AR51" s="80"/>
      <c r="AS51" s="110">
        <f>ROUND(AS52,2)</f>
        <v>0</v>
      </c>
      <c r="AT51" s="111">
        <f>ROUND(SUM(AV51:AW51),2)</f>
        <v>0</v>
      </c>
      <c r="AU51" s="112">
        <f>ROUND(AU52,5)</f>
        <v>0</v>
      </c>
      <c r="AV51" s="111">
        <f>ROUND(AZ51*L26,2)</f>
        <v>0</v>
      </c>
      <c r="AW51" s="111">
        <f>ROUND(BA51*L27,2)</f>
        <v>0</v>
      </c>
      <c r="AX51" s="111">
        <f>ROUND(BB51*L26,2)</f>
        <v>0</v>
      </c>
      <c r="AY51" s="111">
        <f>ROUND(BC51*L27,2)</f>
        <v>0</v>
      </c>
      <c r="AZ51" s="111">
        <f>ROUND(AZ52,2)</f>
        <v>0</v>
      </c>
      <c r="BA51" s="111">
        <f>ROUND(BA52,2)</f>
        <v>0</v>
      </c>
      <c r="BB51" s="111">
        <f>ROUND(BB52,2)</f>
        <v>0</v>
      </c>
      <c r="BC51" s="111">
        <f>ROUND(BC52,2)</f>
        <v>0</v>
      </c>
      <c r="BD51" s="113">
        <f>ROUND(BD52,2)</f>
        <v>0</v>
      </c>
      <c r="BS51" s="114" t="s">
        <v>75</v>
      </c>
      <c r="BT51" s="114" t="s">
        <v>76</v>
      </c>
      <c r="BV51" s="114" t="s">
        <v>77</v>
      </c>
      <c r="BW51" s="114" t="s">
        <v>7</v>
      </c>
      <c r="BX51" s="114" t="s">
        <v>78</v>
      </c>
      <c r="CL51" s="114" t="s">
        <v>22</v>
      </c>
    </row>
    <row r="52" s="5" customFormat="1" ht="31.5" customHeight="1">
      <c r="A52" s="115" t="s">
        <v>79</v>
      </c>
      <c r="B52" s="116"/>
      <c r="C52" s="117"/>
      <c r="D52" s="118" t="s">
        <v>16</v>
      </c>
      <c r="E52" s="118"/>
      <c r="F52" s="118"/>
      <c r="G52" s="118"/>
      <c r="H52" s="118"/>
      <c r="I52" s="119"/>
      <c r="J52" s="118" t="s">
        <v>19</v>
      </c>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20">
        <f>'18-07 - Údržba, opravy a ...'!J25</f>
        <v>0</v>
      </c>
      <c r="AH52" s="119"/>
      <c r="AI52" s="119"/>
      <c r="AJ52" s="119"/>
      <c r="AK52" s="119"/>
      <c r="AL52" s="119"/>
      <c r="AM52" s="119"/>
      <c r="AN52" s="120">
        <f>SUM(AG52,AT52)</f>
        <v>0</v>
      </c>
      <c r="AO52" s="119"/>
      <c r="AP52" s="119"/>
      <c r="AQ52" s="121" t="s">
        <v>80</v>
      </c>
      <c r="AR52" s="122"/>
      <c r="AS52" s="123">
        <v>0</v>
      </c>
      <c r="AT52" s="124">
        <f>ROUND(SUM(AV52:AW52),2)</f>
        <v>0</v>
      </c>
      <c r="AU52" s="125">
        <f>'18-07 - Údržba, opravy a ...'!P95</f>
        <v>0</v>
      </c>
      <c r="AV52" s="124">
        <f>'18-07 - Údržba, opravy a ...'!J28</f>
        <v>0</v>
      </c>
      <c r="AW52" s="124">
        <f>'18-07 - Údržba, opravy a ...'!J29</f>
        <v>0</v>
      </c>
      <c r="AX52" s="124">
        <f>'18-07 - Údržba, opravy a ...'!J30</f>
        <v>0</v>
      </c>
      <c r="AY52" s="124">
        <f>'18-07 - Údržba, opravy a ...'!J31</f>
        <v>0</v>
      </c>
      <c r="AZ52" s="124">
        <f>'18-07 - Údržba, opravy a ...'!F28</f>
        <v>0</v>
      </c>
      <c r="BA52" s="124">
        <f>'18-07 - Údržba, opravy a ...'!F29</f>
        <v>0</v>
      </c>
      <c r="BB52" s="124">
        <f>'18-07 - Údržba, opravy a ...'!F30</f>
        <v>0</v>
      </c>
      <c r="BC52" s="124">
        <f>'18-07 - Údržba, opravy a ...'!F31</f>
        <v>0</v>
      </c>
      <c r="BD52" s="126">
        <f>'18-07 - Údržba, opravy a ...'!F32</f>
        <v>0</v>
      </c>
      <c r="BT52" s="127" t="s">
        <v>24</v>
      </c>
      <c r="BU52" s="127" t="s">
        <v>81</v>
      </c>
      <c r="BV52" s="127" t="s">
        <v>77</v>
      </c>
      <c r="BW52" s="127" t="s">
        <v>7</v>
      </c>
      <c r="BX52" s="127" t="s">
        <v>78</v>
      </c>
      <c r="CL52" s="127" t="s">
        <v>22</v>
      </c>
    </row>
    <row r="53" s="1" customFormat="1" ht="30" customHeight="1">
      <c r="B53" s="43"/>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69"/>
    </row>
    <row r="54" s="1" customFormat="1" ht="6.96" customHeight="1">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9"/>
    </row>
  </sheetData>
  <sheetProtection sheet="1" formatColumns="0" formatRows="0" objects="1" scenarios="1" spinCount="100000" saltValue="QW+sQCMclWt7/Es5STtd5SZ731wqHBVsWvMok+WcKeUreNKXK6nhDnh++92d0u7NTlFt8Yyt0uZN0ixuH79HAg==" hashValue="DqQIEh4rJjf9Czu9RAzKH8wJ7DqanmDolJ2hnWY348hgh6NYxTG/b2rhnIPW/UhdawOilXA7CLd0sgd8fKgGFA=="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18-07 - Údržba, opravy a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8"/>
      <c r="B1" s="129"/>
      <c r="C1" s="129"/>
      <c r="D1" s="130" t="s">
        <v>1</v>
      </c>
      <c r="E1" s="129"/>
      <c r="F1" s="131" t="s">
        <v>82</v>
      </c>
      <c r="G1" s="131" t="s">
        <v>83</v>
      </c>
      <c r="H1" s="131"/>
      <c r="I1" s="132"/>
      <c r="J1" s="131" t="s">
        <v>84</v>
      </c>
      <c r="K1" s="130" t="s">
        <v>85</v>
      </c>
      <c r="L1" s="131" t="s">
        <v>86</v>
      </c>
      <c r="M1" s="131"/>
      <c r="N1" s="131"/>
      <c r="O1" s="131"/>
      <c r="P1" s="131"/>
      <c r="Q1" s="131"/>
      <c r="R1" s="131"/>
      <c r="S1" s="131"/>
      <c r="T1" s="13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ht="36.96" customHeight="1">
      <c r="L2"/>
      <c r="AT2" s="21" t="s">
        <v>7</v>
      </c>
    </row>
    <row r="3" ht="6.96" customHeight="1">
      <c r="B3" s="22"/>
      <c r="C3" s="23"/>
      <c r="D3" s="23"/>
      <c r="E3" s="23"/>
      <c r="F3" s="23"/>
      <c r="G3" s="23"/>
      <c r="H3" s="23"/>
      <c r="I3" s="133"/>
      <c r="J3" s="23"/>
      <c r="K3" s="24"/>
      <c r="AT3" s="21" t="s">
        <v>87</v>
      </c>
    </row>
    <row r="4" ht="36.96" customHeight="1">
      <c r="B4" s="25"/>
      <c r="C4" s="26"/>
      <c r="D4" s="27" t="s">
        <v>88</v>
      </c>
      <c r="E4" s="26"/>
      <c r="F4" s="26"/>
      <c r="G4" s="26"/>
      <c r="H4" s="26"/>
      <c r="I4" s="134"/>
      <c r="J4" s="26"/>
      <c r="K4" s="28"/>
      <c r="M4" s="29" t="s">
        <v>12</v>
      </c>
      <c r="AT4" s="21" t="s">
        <v>6</v>
      </c>
    </row>
    <row r="5" ht="6.96" customHeight="1">
      <c r="B5" s="25"/>
      <c r="C5" s="26"/>
      <c r="D5" s="26"/>
      <c r="E5" s="26"/>
      <c r="F5" s="26"/>
      <c r="G5" s="26"/>
      <c r="H5" s="26"/>
      <c r="I5" s="134"/>
      <c r="J5" s="26"/>
      <c r="K5" s="28"/>
    </row>
    <row r="6" s="1" customFormat="1">
      <c r="B6" s="43"/>
      <c r="C6" s="44"/>
      <c r="D6" s="37" t="s">
        <v>18</v>
      </c>
      <c r="E6" s="44"/>
      <c r="F6" s="44"/>
      <c r="G6" s="44"/>
      <c r="H6" s="44"/>
      <c r="I6" s="135"/>
      <c r="J6" s="44"/>
      <c r="K6" s="48"/>
    </row>
    <row r="7" s="1" customFormat="1" ht="36.96" customHeight="1">
      <c r="B7" s="43"/>
      <c r="C7" s="44"/>
      <c r="D7" s="44"/>
      <c r="E7" s="136" t="s">
        <v>19</v>
      </c>
      <c r="F7" s="44"/>
      <c r="G7" s="44"/>
      <c r="H7" s="44"/>
      <c r="I7" s="135"/>
      <c r="J7" s="44"/>
      <c r="K7" s="48"/>
    </row>
    <row r="8" s="1" customFormat="1">
      <c r="B8" s="43"/>
      <c r="C8" s="44"/>
      <c r="D8" s="44"/>
      <c r="E8" s="44"/>
      <c r="F8" s="44"/>
      <c r="G8" s="44"/>
      <c r="H8" s="44"/>
      <c r="I8" s="135"/>
      <c r="J8" s="44"/>
      <c r="K8" s="48"/>
    </row>
    <row r="9" s="1" customFormat="1" ht="14.4" customHeight="1">
      <c r="B9" s="43"/>
      <c r="C9" s="44"/>
      <c r="D9" s="37" t="s">
        <v>21</v>
      </c>
      <c r="E9" s="44"/>
      <c r="F9" s="32" t="s">
        <v>22</v>
      </c>
      <c r="G9" s="44"/>
      <c r="H9" s="44"/>
      <c r="I9" s="137" t="s">
        <v>23</v>
      </c>
      <c r="J9" s="32" t="s">
        <v>22</v>
      </c>
      <c r="K9" s="48"/>
    </row>
    <row r="10" s="1" customFormat="1" ht="14.4" customHeight="1">
      <c r="B10" s="43"/>
      <c r="C10" s="44"/>
      <c r="D10" s="37" t="s">
        <v>25</v>
      </c>
      <c r="E10" s="44"/>
      <c r="F10" s="32" t="s">
        <v>26</v>
      </c>
      <c r="G10" s="44"/>
      <c r="H10" s="44"/>
      <c r="I10" s="137" t="s">
        <v>27</v>
      </c>
      <c r="J10" s="138" t="str">
        <f>'Rekapitulace stavby'!AN8</f>
        <v>29.10.2018</v>
      </c>
      <c r="K10" s="48"/>
    </row>
    <row r="11" s="1" customFormat="1" ht="10.8" customHeight="1">
      <c r="B11" s="43"/>
      <c r="C11" s="44"/>
      <c r="D11" s="44"/>
      <c r="E11" s="44"/>
      <c r="F11" s="44"/>
      <c r="G11" s="44"/>
      <c r="H11" s="44"/>
      <c r="I11" s="135"/>
      <c r="J11" s="44"/>
      <c r="K11" s="48"/>
    </row>
    <row r="12" s="1" customFormat="1" ht="14.4" customHeight="1">
      <c r="B12" s="43"/>
      <c r="C12" s="44"/>
      <c r="D12" s="37" t="s">
        <v>31</v>
      </c>
      <c r="E12" s="44"/>
      <c r="F12" s="44"/>
      <c r="G12" s="44"/>
      <c r="H12" s="44"/>
      <c r="I12" s="137" t="s">
        <v>32</v>
      </c>
      <c r="J12" s="32" t="s">
        <v>33</v>
      </c>
      <c r="K12" s="48"/>
    </row>
    <row r="13" s="1" customFormat="1" ht="18" customHeight="1">
      <c r="B13" s="43"/>
      <c r="C13" s="44"/>
      <c r="D13" s="44"/>
      <c r="E13" s="32" t="s">
        <v>34</v>
      </c>
      <c r="F13" s="44"/>
      <c r="G13" s="44"/>
      <c r="H13" s="44"/>
      <c r="I13" s="137" t="s">
        <v>35</v>
      </c>
      <c r="J13" s="32" t="s">
        <v>36</v>
      </c>
      <c r="K13" s="48"/>
    </row>
    <row r="14" s="1" customFormat="1" ht="6.96" customHeight="1">
      <c r="B14" s="43"/>
      <c r="C14" s="44"/>
      <c r="D14" s="44"/>
      <c r="E14" s="44"/>
      <c r="F14" s="44"/>
      <c r="G14" s="44"/>
      <c r="H14" s="44"/>
      <c r="I14" s="135"/>
      <c r="J14" s="44"/>
      <c r="K14" s="48"/>
    </row>
    <row r="15" s="1" customFormat="1" ht="14.4" customHeight="1">
      <c r="B15" s="43"/>
      <c r="C15" s="44"/>
      <c r="D15" s="37" t="s">
        <v>37</v>
      </c>
      <c r="E15" s="44"/>
      <c r="F15" s="44"/>
      <c r="G15" s="44"/>
      <c r="H15" s="44"/>
      <c r="I15" s="137" t="s">
        <v>32</v>
      </c>
      <c r="J15" s="32" t="str">
        <f>IF('Rekapitulace stavby'!AN13="Vyplň údaj","",IF('Rekapitulace stavby'!AN13="","",'Rekapitulace stavby'!AN13))</f>
        <v/>
      </c>
      <c r="K15" s="48"/>
    </row>
    <row r="16" s="1" customFormat="1" ht="18" customHeight="1">
      <c r="B16" s="43"/>
      <c r="C16" s="44"/>
      <c r="D16" s="44"/>
      <c r="E16" s="32" t="str">
        <f>IF('Rekapitulace stavby'!E14="Vyplň údaj","",IF('Rekapitulace stavby'!E14="","",'Rekapitulace stavby'!E14))</f>
        <v/>
      </c>
      <c r="F16" s="44"/>
      <c r="G16" s="44"/>
      <c r="H16" s="44"/>
      <c r="I16" s="137" t="s">
        <v>35</v>
      </c>
      <c r="J16" s="32" t="str">
        <f>IF('Rekapitulace stavby'!AN14="Vyplň údaj","",IF('Rekapitulace stavby'!AN14="","",'Rekapitulace stavby'!AN14))</f>
        <v/>
      </c>
      <c r="K16" s="48"/>
    </row>
    <row r="17" s="1" customFormat="1" ht="6.96" customHeight="1">
      <c r="B17" s="43"/>
      <c r="C17" s="44"/>
      <c r="D17" s="44"/>
      <c r="E17" s="44"/>
      <c r="F17" s="44"/>
      <c r="G17" s="44"/>
      <c r="H17" s="44"/>
      <c r="I17" s="135"/>
      <c r="J17" s="44"/>
      <c r="K17" s="48"/>
    </row>
    <row r="18" s="1" customFormat="1" ht="14.4" customHeight="1">
      <c r="B18" s="43"/>
      <c r="C18" s="44"/>
      <c r="D18" s="37" t="s">
        <v>39</v>
      </c>
      <c r="E18" s="44"/>
      <c r="F18" s="44"/>
      <c r="G18" s="44"/>
      <c r="H18" s="44"/>
      <c r="I18" s="137" t="s">
        <v>32</v>
      </c>
      <c r="J18" s="32" t="str">
        <f>IF('Rekapitulace stavby'!AN16="","",'Rekapitulace stavby'!AN16)</f>
        <v/>
      </c>
      <c r="K18" s="48"/>
    </row>
    <row r="19" s="1" customFormat="1" ht="18" customHeight="1">
      <c r="B19" s="43"/>
      <c r="C19" s="44"/>
      <c r="D19" s="44"/>
      <c r="E19" s="32" t="str">
        <f>IF('Rekapitulace stavby'!E17="","",'Rekapitulace stavby'!E17)</f>
        <v xml:space="preserve"> </v>
      </c>
      <c r="F19" s="44"/>
      <c r="G19" s="44"/>
      <c r="H19" s="44"/>
      <c r="I19" s="137" t="s">
        <v>35</v>
      </c>
      <c r="J19" s="32" t="str">
        <f>IF('Rekapitulace stavby'!AN17="","",'Rekapitulace stavby'!AN17)</f>
        <v/>
      </c>
      <c r="K19" s="48"/>
    </row>
    <row r="20" s="1" customFormat="1" ht="6.96" customHeight="1">
      <c r="B20" s="43"/>
      <c r="C20" s="44"/>
      <c r="D20" s="44"/>
      <c r="E20" s="44"/>
      <c r="F20" s="44"/>
      <c r="G20" s="44"/>
      <c r="H20" s="44"/>
      <c r="I20" s="135"/>
      <c r="J20" s="44"/>
      <c r="K20" s="48"/>
    </row>
    <row r="21" s="1" customFormat="1" ht="14.4" customHeight="1">
      <c r="B21" s="43"/>
      <c r="C21" s="44"/>
      <c r="D21" s="37" t="s">
        <v>41</v>
      </c>
      <c r="E21" s="44"/>
      <c r="F21" s="44"/>
      <c r="G21" s="44"/>
      <c r="H21" s="44"/>
      <c r="I21" s="135"/>
      <c r="J21" s="44"/>
      <c r="K21" s="48"/>
    </row>
    <row r="22" s="6" customFormat="1" ht="16.5" customHeight="1">
      <c r="B22" s="139"/>
      <c r="C22" s="140"/>
      <c r="D22" s="140"/>
      <c r="E22" s="41" t="s">
        <v>22</v>
      </c>
      <c r="F22" s="41"/>
      <c r="G22" s="41"/>
      <c r="H22" s="41"/>
      <c r="I22" s="141"/>
      <c r="J22" s="140"/>
      <c r="K22" s="142"/>
    </row>
    <row r="23" s="1" customFormat="1" ht="6.96" customHeight="1">
      <c r="B23" s="43"/>
      <c r="C23" s="44"/>
      <c r="D23" s="44"/>
      <c r="E23" s="44"/>
      <c r="F23" s="44"/>
      <c r="G23" s="44"/>
      <c r="H23" s="44"/>
      <c r="I23" s="135"/>
      <c r="J23" s="44"/>
      <c r="K23" s="48"/>
    </row>
    <row r="24" s="1" customFormat="1" ht="6.96" customHeight="1">
      <c r="B24" s="43"/>
      <c r="C24" s="44"/>
      <c r="D24" s="103"/>
      <c r="E24" s="103"/>
      <c r="F24" s="103"/>
      <c r="G24" s="103"/>
      <c r="H24" s="103"/>
      <c r="I24" s="143"/>
      <c r="J24" s="103"/>
      <c r="K24" s="144"/>
    </row>
    <row r="25" s="1" customFormat="1" ht="25.44" customHeight="1">
      <c r="B25" s="43"/>
      <c r="C25" s="44"/>
      <c r="D25" s="145" t="s">
        <v>42</v>
      </c>
      <c r="E25" s="44"/>
      <c r="F25" s="44"/>
      <c r="G25" s="44"/>
      <c r="H25" s="44"/>
      <c r="I25" s="135"/>
      <c r="J25" s="146">
        <f>ROUND(J95,2)</f>
        <v>0</v>
      </c>
      <c r="K25" s="48"/>
    </row>
    <row r="26" s="1" customFormat="1" ht="6.96" customHeight="1">
      <c r="B26" s="43"/>
      <c r="C26" s="44"/>
      <c r="D26" s="103"/>
      <c r="E26" s="103"/>
      <c r="F26" s="103"/>
      <c r="G26" s="103"/>
      <c r="H26" s="103"/>
      <c r="I26" s="143"/>
      <c r="J26" s="103"/>
      <c r="K26" s="144"/>
    </row>
    <row r="27" s="1" customFormat="1" ht="14.4" customHeight="1">
      <c r="B27" s="43"/>
      <c r="C27" s="44"/>
      <c r="D27" s="44"/>
      <c r="E27" s="44"/>
      <c r="F27" s="49" t="s">
        <v>44</v>
      </c>
      <c r="G27" s="44"/>
      <c r="H27" s="44"/>
      <c r="I27" s="147" t="s">
        <v>43</v>
      </c>
      <c r="J27" s="49" t="s">
        <v>45</v>
      </c>
      <c r="K27" s="48"/>
    </row>
    <row r="28" s="1" customFormat="1" ht="14.4" customHeight="1">
      <c r="B28" s="43"/>
      <c r="C28" s="44"/>
      <c r="D28" s="52" t="s">
        <v>46</v>
      </c>
      <c r="E28" s="52" t="s">
        <v>47</v>
      </c>
      <c r="F28" s="148">
        <f>ROUND(SUM(BE95:BE673), 2)</f>
        <v>0</v>
      </c>
      <c r="G28" s="44"/>
      <c r="H28" s="44"/>
      <c r="I28" s="149">
        <v>0.20999999999999999</v>
      </c>
      <c r="J28" s="148">
        <f>ROUND(ROUND((SUM(BE95:BE673)), 2)*I28, 2)</f>
        <v>0</v>
      </c>
      <c r="K28" s="48"/>
    </row>
    <row r="29" s="1" customFormat="1" ht="14.4" customHeight="1">
      <c r="B29" s="43"/>
      <c r="C29" s="44"/>
      <c r="D29" s="44"/>
      <c r="E29" s="52" t="s">
        <v>48</v>
      </c>
      <c r="F29" s="148">
        <f>ROUND(SUM(BF95:BF673), 2)</f>
        <v>0</v>
      </c>
      <c r="G29" s="44"/>
      <c r="H29" s="44"/>
      <c r="I29" s="149">
        <v>0.14999999999999999</v>
      </c>
      <c r="J29" s="148">
        <f>ROUND(ROUND((SUM(BF95:BF673)), 2)*I29, 2)</f>
        <v>0</v>
      </c>
      <c r="K29" s="48"/>
    </row>
    <row r="30" hidden="1" s="1" customFormat="1" ht="14.4" customHeight="1">
      <c r="B30" s="43"/>
      <c r="C30" s="44"/>
      <c r="D30" s="44"/>
      <c r="E30" s="52" t="s">
        <v>49</v>
      </c>
      <c r="F30" s="148">
        <f>ROUND(SUM(BG95:BG673), 2)</f>
        <v>0</v>
      </c>
      <c r="G30" s="44"/>
      <c r="H30" s="44"/>
      <c r="I30" s="149">
        <v>0.20999999999999999</v>
      </c>
      <c r="J30" s="148">
        <v>0</v>
      </c>
      <c r="K30" s="48"/>
    </row>
    <row r="31" hidden="1" s="1" customFormat="1" ht="14.4" customHeight="1">
      <c r="B31" s="43"/>
      <c r="C31" s="44"/>
      <c r="D31" s="44"/>
      <c r="E31" s="52" t="s">
        <v>50</v>
      </c>
      <c r="F31" s="148">
        <f>ROUND(SUM(BH95:BH673), 2)</f>
        <v>0</v>
      </c>
      <c r="G31" s="44"/>
      <c r="H31" s="44"/>
      <c r="I31" s="149">
        <v>0.14999999999999999</v>
      </c>
      <c r="J31" s="148">
        <v>0</v>
      </c>
      <c r="K31" s="48"/>
    </row>
    <row r="32" hidden="1" s="1" customFormat="1" ht="14.4" customHeight="1">
      <c r="B32" s="43"/>
      <c r="C32" s="44"/>
      <c r="D32" s="44"/>
      <c r="E32" s="52" t="s">
        <v>51</v>
      </c>
      <c r="F32" s="148">
        <f>ROUND(SUM(BI95:BI673), 2)</f>
        <v>0</v>
      </c>
      <c r="G32" s="44"/>
      <c r="H32" s="44"/>
      <c r="I32" s="149">
        <v>0</v>
      </c>
      <c r="J32" s="148">
        <v>0</v>
      </c>
      <c r="K32" s="48"/>
    </row>
    <row r="33" s="1" customFormat="1" ht="6.96" customHeight="1">
      <c r="B33" s="43"/>
      <c r="C33" s="44"/>
      <c r="D33" s="44"/>
      <c r="E33" s="44"/>
      <c r="F33" s="44"/>
      <c r="G33" s="44"/>
      <c r="H33" s="44"/>
      <c r="I33" s="135"/>
      <c r="J33" s="44"/>
      <c r="K33" s="48"/>
    </row>
    <row r="34" s="1" customFormat="1" ht="25.44" customHeight="1">
      <c r="B34" s="43"/>
      <c r="C34" s="150"/>
      <c r="D34" s="151" t="s">
        <v>52</v>
      </c>
      <c r="E34" s="95"/>
      <c r="F34" s="95"/>
      <c r="G34" s="152" t="s">
        <v>53</v>
      </c>
      <c r="H34" s="153" t="s">
        <v>54</v>
      </c>
      <c r="I34" s="154"/>
      <c r="J34" s="155">
        <f>SUM(J25:J32)</f>
        <v>0</v>
      </c>
      <c r="K34" s="156"/>
    </row>
    <row r="35" s="1" customFormat="1" ht="14.4" customHeight="1">
      <c r="B35" s="64"/>
      <c r="C35" s="65"/>
      <c r="D35" s="65"/>
      <c r="E35" s="65"/>
      <c r="F35" s="65"/>
      <c r="G35" s="65"/>
      <c r="H35" s="65"/>
      <c r="I35" s="157"/>
      <c r="J35" s="65"/>
      <c r="K35" s="66"/>
    </row>
    <row r="39" s="1" customFormat="1" ht="6.96" customHeight="1">
      <c r="B39" s="158"/>
      <c r="C39" s="159"/>
      <c r="D39" s="159"/>
      <c r="E39" s="159"/>
      <c r="F39" s="159"/>
      <c r="G39" s="159"/>
      <c r="H39" s="159"/>
      <c r="I39" s="160"/>
      <c r="J39" s="159"/>
      <c r="K39" s="161"/>
    </row>
    <row r="40" s="1" customFormat="1" ht="36.96" customHeight="1">
      <c r="B40" s="43"/>
      <c r="C40" s="27" t="s">
        <v>89</v>
      </c>
      <c r="D40" s="44"/>
      <c r="E40" s="44"/>
      <c r="F40" s="44"/>
      <c r="G40" s="44"/>
      <c r="H40" s="44"/>
      <c r="I40" s="135"/>
      <c r="J40" s="44"/>
      <c r="K40" s="48"/>
    </row>
    <row r="41" s="1" customFormat="1" ht="6.96" customHeight="1">
      <c r="B41" s="43"/>
      <c r="C41" s="44"/>
      <c r="D41" s="44"/>
      <c r="E41" s="44"/>
      <c r="F41" s="44"/>
      <c r="G41" s="44"/>
      <c r="H41" s="44"/>
      <c r="I41" s="135"/>
      <c r="J41" s="44"/>
      <c r="K41" s="48"/>
    </row>
    <row r="42" s="1" customFormat="1" ht="14.4" customHeight="1">
      <c r="B42" s="43"/>
      <c r="C42" s="37" t="s">
        <v>18</v>
      </c>
      <c r="D42" s="44"/>
      <c r="E42" s="44"/>
      <c r="F42" s="44"/>
      <c r="G42" s="44"/>
      <c r="H42" s="44"/>
      <c r="I42" s="135"/>
      <c r="J42" s="44"/>
      <c r="K42" s="48"/>
    </row>
    <row r="43" s="1" customFormat="1" ht="17.25" customHeight="1">
      <c r="B43" s="43"/>
      <c r="C43" s="44"/>
      <c r="D43" s="44"/>
      <c r="E43" s="136" t="str">
        <f>E7</f>
        <v xml:space="preserve">Údržba, opravy a odstraňování závad u SMT  2019</v>
      </c>
      <c r="F43" s="44"/>
      <c r="G43" s="44"/>
      <c r="H43" s="44"/>
      <c r="I43" s="135"/>
      <c r="J43" s="44"/>
      <c r="K43" s="48"/>
    </row>
    <row r="44" s="1" customFormat="1" ht="6.96" customHeight="1">
      <c r="B44" s="43"/>
      <c r="C44" s="44"/>
      <c r="D44" s="44"/>
      <c r="E44" s="44"/>
      <c r="F44" s="44"/>
      <c r="G44" s="44"/>
      <c r="H44" s="44"/>
      <c r="I44" s="135"/>
      <c r="J44" s="44"/>
      <c r="K44" s="48"/>
    </row>
    <row r="45" s="1" customFormat="1" ht="18" customHeight="1">
      <c r="B45" s="43"/>
      <c r="C45" s="37" t="s">
        <v>25</v>
      </c>
      <c r="D45" s="44"/>
      <c r="E45" s="44"/>
      <c r="F45" s="32" t="str">
        <f>F10</f>
        <v xml:space="preserve"> </v>
      </c>
      <c r="G45" s="44"/>
      <c r="H45" s="44"/>
      <c r="I45" s="137" t="s">
        <v>27</v>
      </c>
      <c r="J45" s="138" t="str">
        <f>IF(J10="","",J10)</f>
        <v>29.10.2018</v>
      </c>
      <c r="K45" s="48"/>
    </row>
    <row r="46" s="1" customFormat="1" ht="6.96" customHeight="1">
      <c r="B46" s="43"/>
      <c r="C46" s="44"/>
      <c r="D46" s="44"/>
      <c r="E46" s="44"/>
      <c r="F46" s="44"/>
      <c r="G46" s="44"/>
      <c r="H46" s="44"/>
      <c r="I46" s="135"/>
      <c r="J46" s="44"/>
      <c r="K46" s="48"/>
    </row>
    <row r="47" s="1" customFormat="1">
      <c r="B47" s="43"/>
      <c r="C47" s="37" t="s">
        <v>31</v>
      </c>
      <c r="D47" s="44"/>
      <c r="E47" s="44"/>
      <c r="F47" s="32" t="str">
        <f>E13</f>
        <v>Správa železniční dopravní cesty,státní organizace</v>
      </c>
      <c r="G47" s="44"/>
      <c r="H47" s="44"/>
      <c r="I47" s="137" t="s">
        <v>39</v>
      </c>
      <c r="J47" s="41" t="str">
        <f>E19</f>
        <v xml:space="preserve"> </v>
      </c>
      <c r="K47" s="48"/>
    </row>
    <row r="48" s="1" customFormat="1" ht="14.4" customHeight="1">
      <c r="B48" s="43"/>
      <c r="C48" s="37" t="s">
        <v>37</v>
      </c>
      <c r="D48" s="44"/>
      <c r="E48" s="44"/>
      <c r="F48" s="32" t="str">
        <f>IF(E16="","",E16)</f>
        <v/>
      </c>
      <c r="G48" s="44"/>
      <c r="H48" s="44"/>
      <c r="I48" s="135"/>
      <c r="J48" s="162"/>
      <c r="K48" s="48"/>
    </row>
    <row r="49" s="1" customFormat="1" ht="10.32" customHeight="1">
      <c r="B49" s="43"/>
      <c r="C49" s="44"/>
      <c r="D49" s="44"/>
      <c r="E49" s="44"/>
      <c r="F49" s="44"/>
      <c r="G49" s="44"/>
      <c r="H49" s="44"/>
      <c r="I49" s="135"/>
      <c r="J49" s="44"/>
      <c r="K49" s="48"/>
    </row>
    <row r="50" s="1" customFormat="1" ht="29.28" customHeight="1">
      <c r="B50" s="43"/>
      <c r="C50" s="163" t="s">
        <v>90</v>
      </c>
      <c r="D50" s="150"/>
      <c r="E50" s="150"/>
      <c r="F50" s="150"/>
      <c r="G50" s="150"/>
      <c r="H50" s="150"/>
      <c r="I50" s="164"/>
      <c r="J50" s="165" t="s">
        <v>91</v>
      </c>
      <c r="K50" s="166"/>
    </row>
    <row r="51" s="1" customFormat="1" ht="10.32" customHeight="1">
      <c r="B51" s="43"/>
      <c r="C51" s="44"/>
      <c r="D51" s="44"/>
      <c r="E51" s="44"/>
      <c r="F51" s="44"/>
      <c r="G51" s="44"/>
      <c r="H51" s="44"/>
      <c r="I51" s="135"/>
      <c r="J51" s="44"/>
      <c r="K51" s="48"/>
    </row>
    <row r="52" s="1" customFormat="1" ht="29.28" customHeight="1">
      <c r="B52" s="43"/>
      <c r="C52" s="167" t="s">
        <v>92</v>
      </c>
      <c r="D52" s="44"/>
      <c r="E52" s="44"/>
      <c r="F52" s="44"/>
      <c r="G52" s="44"/>
      <c r="H52" s="44"/>
      <c r="I52" s="135"/>
      <c r="J52" s="146">
        <f>J95</f>
        <v>0</v>
      </c>
      <c r="K52" s="48"/>
      <c r="AU52" s="21" t="s">
        <v>93</v>
      </c>
    </row>
    <row r="53" s="7" customFormat="1" ht="24.96" customHeight="1">
      <c r="B53" s="168"/>
      <c r="C53" s="169"/>
      <c r="D53" s="170" t="s">
        <v>94</v>
      </c>
      <c r="E53" s="171"/>
      <c r="F53" s="171"/>
      <c r="G53" s="171"/>
      <c r="H53" s="171"/>
      <c r="I53" s="172"/>
      <c r="J53" s="173">
        <f>J96</f>
        <v>0</v>
      </c>
      <c r="K53" s="174"/>
    </row>
    <row r="54" s="8" customFormat="1" ht="19.92" customHeight="1">
      <c r="B54" s="175"/>
      <c r="C54" s="176"/>
      <c r="D54" s="177" t="s">
        <v>95</v>
      </c>
      <c r="E54" s="178"/>
      <c r="F54" s="178"/>
      <c r="G54" s="178"/>
      <c r="H54" s="178"/>
      <c r="I54" s="179"/>
      <c r="J54" s="180">
        <f>J97</f>
        <v>0</v>
      </c>
      <c r="K54" s="181"/>
    </row>
    <row r="55" s="8" customFormat="1" ht="19.92" customHeight="1">
      <c r="B55" s="175"/>
      <c r="C55" s="176"/>
      <c r="D55" s="177" t="s">
        <v>96</v>
      </c>
      <c r="E55" s="178"/>
      <c r="F55" s="178"/>
      <c r="G55" s="178"/>
      <c r="H55" s="178"/>
      <c r="I55" s="179"/>
      <c r="J55" s="180">
        <f>J168</f>
        <v>0</v>
      </c>
      <c r="K55" s="181"/>
    </row>
    <row r="56" s="8" customFormat="1" ht="19.92" customHeight="1">
      <c r="B56" s="175"/>
      <c r="C56" s="176"/>
      <c r="D56" s="177" t="s">
        <v>97</v>
      </c>
      <c r="E56" s="178"/>
      <c r="F56" s="178"/>
      <c r="G56" s="178"/>
      <c r="H56" s="178"/>
      <c r="I56" s="179"/>
      <c r="J56" s="180">
        <f>J187</f>
        <v>0</v>
      </c>
      <c r="K56" s="181"/>
    </row>
    <row r="57" s="8" customFormat="1" ht="19.92" customHeight="1">
      <c r="B57" s="175"/>
      <c r="C57" s="176"/>
      <c r="D57" s="177" t="s">
        <v>98</v>
      </c>
      <c r="E57" s="178"/>
      <c r="F57" s="178"/>
      <c r="G57" s="178"/>
      <c r="H57" s="178"/>
      <c r="I57" s="179"/>
      <c r="J57" s="180">
        <f>J232</f>
        <v>0</v>
      </c>
      <c r="K57" s="181"/>
    </row>
    <row r="58" s="8" customFormat="1" ht="19.92" customHeight="1">
      <c r="B58" s="175"/>
      <c r="C58" s="176"/>
      <c r="D58" s="177" t="s">
        <v>99</v>
      </c>
      <c r="E58" s="178"/>
      <c r="F58" s="178"/>
      <c r="G58" s="178"/>
      <c r="H58" s="178"/>
      <c r="I58" s="179"/>
      <c r="J58" s="180">
        <f>J257</f>
        <v>0</v>
      </c>
      <c r="K58" s="181"/>
    </row>
    <row r="59" s="8" customFormat="1" ht="19.92" customHeight="1">
      <c r="B59" s="175"/>
      <c r="C59" s="176"/>
      <c r="D59" s="177" t="s">
        <v>100</v>
      </c>
      <c r="E59" s="178"/>
      <c r="F59" s="178"/>
      <c r="G59" s="178"/>
      <c r="H59" s="178"/>
      <c r="I59" s="179"/>
      <c r="J59" s="180">
        <f>J324</f>
        <v>0</v>
      </c>
      <c r="K59" s="181"/>
    </row>
    <row r="60" s="8" customFormat="1" ht="19.92" customHeight="1">
      <c r="B60" s="175"/>
      <c r="C60" s="176"/>
      <c r="D60" s="177" t="s">
        <v>101</v>
      </c>
      <c r="E60" s="178"/>
      <c r="F60" s="178"/>
      <c r="G60" s="178"/>
      <c r="H60" s="178"/>
      <c r="I60" s="179"/>
      <c r="J60" s="180">
        <f>J348</f>
        <v>0</v>
      </c>
      <c r="K60" s="181"/>
    </row>
    <row r="61" s="8" customFormat="1" ht="19.92" customHeight="1">
      <c r="B61" s="175"/>
      <c r="C61" s="176"/>
      <c r="D61" s="177" t="s">
        <v>102</v>
      </c>
      <c r="E61" s="178"/>
      <c r="F61" s="178"/>
      <c r="G61" s="178"/>
      <c r="H61" s="178"/>
      <c r="I61" s="179"/>
      <c r="J61" s="180">
        <f>J475</f>
        <v>0</v>
      </c>
      <c r="K61" s="181"/>
    </row>
    <row r="62" s="8" customFormat="1" ht="19.92" customHeight="1">
      <c r="B62" s="175"/>
      <c r="C62" s="176"/>
      <c r="D62" s="177" t="s">
        <v>103</v>
      </c>
      <c r="E62" s="178"/>
      <c r="F62" s="178"/>
      <c r="G62" s="178"/>
      <c r="H62" s="178"/>
      <c r="I62" s="179"/>
      <c r="J62" s="180">
        <f>J490</f>
        <v>0</v>
      </c>
      <c r="K62" s="181"/>
    </row>
    <row r="63" s="7" customFormat="1" ht="24.96" customHeight="1">
      <c r="B63" s="168"/>
      <c r="C63" s="169"/>
      <c r="D63" s="170" t="s">
        <v>104</v>
      </c>
      <c r="E63" s="171"/>
      <c r="F63" s="171"/>
      <c r="G63" s="171"/>
      <c r="H63" s="171"/>
      <c r="I63" s="172"/>
      <c r="J63" s="173">
        <f>J497</f>
        <v>0</v>
      </c>
      <c r="K63" s="174"/>
    </row>
    <row r="64" s="8" customFormat="1" ht="19.92" customHeight="1">
      <c r="B64" s="175"/>
      <c r="C64" s="176"/>
      <c r="D64" s="177" t="s">
        <v>105</v>
      </c>
      <c r="E64" s="178"/>
      <c r="F64" s="178"/>
      <c r="G64" s="178"/>
      <c r="H64" s="178"/>
      <c r="I64" s="179"/>
      <c r="J64" s="180">
        <f>J498</f>
        <v>0</v>
      </c>
      <c r="K64" s="181"/>
    </row>
    <row r="65" s="8" customFormat="1" ht="19.92" customHeight="1">
      <c r="B65" s="175"/>
      <c r="C65" s="176"/>
      <c r="D65" s="177" t="s">
        <v>106</v>
      </c>
      <c r="E65" s="178"/>
      <c r="F65" s="178"/>
      <c r="G65" s="178"/>
      <c r="H65" s="178"/>
      <c r="I65" s="179"/>
      <c r="J65" s="180">
        <f>J519</f>
        <v>0</v>
      </c>
      <c r="K65" s="181"/>
    </row>
    <row r="66" s="8" customFormat="1" ht="19.92" customHeight="1">
      <c r="B66" s="175"/>
      <c r="C66" s="176"/>
      <c r="D66" s="177" t="s">
        <v>107</v>
      </c>
      <c r="E66" s="178"/>
      <c r="F66" s="178"/>
      <c r="G66" s="178"/>
      <c r="H66" s="178"/>
      <c r="I66" s="179"/>
      <c r="J66" s="180">
        <f>J581</f>
        <v>0</v>
      </c>
      <c r="K66" s="181"/>
    </row>
    <row r="67" s="8" customFormat="1" ht="19.92" customHeight="1">
      <c r="B67" s="175"/>
      <c r="C67" s="176"/>
      <c r="D67" s="177" t="s">
        <v>108</v>
      </c>
      <c r="E67" s="178"/>
      <c r="F67" s="178"/>
      <c r="G67" s="178"/>
      <c r="H67" s="178"/>
      <c r="I67" s="179"/>
      <c r="J67" s="180">
        <f>J585</f>
        <v>0</v>
      </c>
      <c r="K67" s="181"/>
    </row>
    <row r="68" s="8" customFormat="1" ht="19.92" customHeight="1">
      <c r="B68" s="175"/>
      <c r="C68" s="176"/>
      <c r="D68" s="177" t="s">
        <v>109</v>
      </c>
      <c r="E68" s="178"/>
      <c r="F68" s="178"/>
      <c r="G68" s="178"/>
      <c r="H68" s="178"/>
      <c r="I68" s="179"/>
      <c r="J68" s="180">
        <f>J597</f>
        <v>0</v>
      </c>
      <c r="K68" s="181"/>
    </row>
    <row r="69" s="8" customFormat="1" ht="19.92" customHeight="1">
      <c r="B69" s="175"/>
      <c r="C69" s="176"/>
      <c r="D69" s="177" t="s">
        <v>110</v>
      </c>
      <c r="E69" s="178"/>
      <c r="F69" s="178"/>
      <c r="G69" s="178"/>
      <c r="H69" s="178"/>
      <c r="I69" s="179"/>
      <c r="J69" s="180">
        <f>J609</f>
        <v>0</v>
      </c>
      <c r="K69" s="181"/>
    </row>
    <row r="70" s="8" customFormat="1" ht="19.92" customHeight="1">
      <c r="B70" s="175"/>
      <c r="C70" s="176"/>
      <c r="D70" s="177" t="s">
        <v>111</v>
      </c>
      <c r="E70" s="178"/>
      <c r="F70" s="178"/>
      <c r="G70" s="178"/>
      <c r="H70" s="178"/>
      <c r="I70" s="179"/>
      <c r="J70" s="180">
        <f>J618</f>
        <v>0</v>
      </c>
      <c r="K70" s="181"/>
    </row>
    <row r="71" s="7" customFormat="1" ht="24.96" customHeight="1">
      <c r="B71" s="168"/>
      <c r="C71" s="169"/>
      <c r="D71" s="170" t="s">
        <v>112</v>
      </c>
      <c r="E71" s="171"/>
      <c r="F71" s="171"/>
      <c r="G71" s="171"/>
      <c r="H71" s="171"/>
      <c r="I71" s="172"/>
      <c r="J71" s="173">
        <f>J620</f>
        <v>0</v>
      </c>
      <c r="K71" s="174"/>
    </row>
    <row r="72" s="7" customFormat="1" ht="24.96" customHeight="1">
      <c r="B72" s="168"/>
      <c r="C72" s="169"/>
      <c r="D72" s="170" t="s">
        <v>113</v>
      </c>
      <c r="E72" s="171"/>
      <c r="F72" s="171"/>
      <c r="G72" s="171"/>
      <c r="H72" s="171"/>
      <c r="I72" s="172"/>
      <c r="J72" s="173">
        <f>J630</f>
        <v>0</v>
      </c>
      <c r="K72" s="174"/>
    </row>
    <row r="73" s="7" customFormat="1" ht="24.96" customHeight="1">
      <c r="B73" s="168"/>
      <c r="C73" s="169"/>
      <c r="D73" s="170" t="s">
        <v>114</v>
      </c>
      <c r="E73" s="171"/>
      <c r="F73" s="171"/>
      <c r="G73" s="171"/>
      <c r="H73" s="171"/>
      <c r="I73" s="172"/>
      <c r="J73" s="173">
        <f>J634</f>
        <v>0</v>
      </c>
      <c r="K73" s="174"/>
    </row>
    <row r="74" s="8" customFormat="1" ht="19.92" customHeight="1">
      <c r="B74" s="175"/>
      <c r="C74" s="176"/>
      <c r="D74" s="177" t="s">
        <v>115</v>
      </c>
      <c r="E74" s="178"/>
      <c r="F74" s="178"/>
      <c r="G74" s="178"/>
      <c r="H74" s="178"/>
      <c r="I74" s="179"/>
      <c r="J74" s="180">
        <f>J635</f>
        <v>0</v>
      </c>
      <c r="K74" s="181"/>
    </row>
    <row r="75" s="8" customFormat="1" ht="19.92" customHeight="1">
      <c r="B75" s="175"/>
      <c r="C75" s="176"/>
      <c r="D75" s="177" t="s">
        <v>116</v>
      </c>
      <c r="E75" s="178"/>
      <c r="F75" s="178"/>
      <c r="G75" s="178"/>
      <c r="H75" s="178"/>
      <c r="I75" s="179"/>
      <c r="J75" s="180">
        <f>J644</f>
        <v>0</v>
      </c>
      <c r="K75" s="181"/>
    </row>
    <row r="76" s="8" customFormat="1" ht="19.92" customHeight="1">
      <c r="B76" s="175"/>
      <c r="C76" s="176"/>
      <c r="D76" s="177" t="s">
        <v>117</v>
      </c>
      <c r="E76" s="178"/>
      <c r="F76" s="178"/>
      <c r="G76" s="178"/>
      <c r="H76" s="178"/>
      <c r="I76" s="179"/>
      <c r="J76" s="180">
        <f>J653</f>
        <v>0</v>
      </c>
      <c r="K76" s="181"/>
    </row>
    <row r="77" s="8" customFormat="1" ht="19.92" customHeight="1">
      <c r="B77" s="175"/>
      <c r="C77" s="176"/>
      <c r="D77" s="177" t="s">
        <v>118</v>
      </c>
      <c r="E77" s="178"/>
      <c r="F77" s="178"/>
      <c r="G77" s="178"/>
      <c r="H77" s="178"/>
      <c r="I77" s="179"/>
      <c r="J77" s="180">
        <f>J669</f>
        <v>0</v>
      </c>
      <c r="K77" s="181"/>
    </row>
    <row r="78" s="1" customFormat="1" ht="21.84" customHeight="1">
      <c r="B78" s="43"/>
      <c r="C78" s="44"/>
      <c r="D78" s="44"/>
      <c r="E78" s="44"/>
      <c r="F78" s="44"/>
      <c r="G78" s="44"/>
      <c r="H78" s="44"/>
      <c r="I78" s="135"/>
      <c r="J78" s="44"/>
      <c r="K78" s="48"/>
    </row>
    <row r="79" s="1" customFormat="1" ht="6.96" customHeight="1">
      <c r="B79" s="64"/>
      <c r="C79" s="65"/>
      <c r="D79" s="65"/>
      <c r="E79" s="65"/>
      <c r="F79" s="65"/>
      <c r="G79" s="65"/>
      <c r="H79" s="65"/>
      <c r="I79" s="157"/>
      <c r="J79" s="65"/>
      <c r="K79" s="66"/>
    </row>
    <row r="83" s="1" customFormat="1" ht="6.96" customHeight="1">
      <c r="B83" s="67"/>
      <c r="C83" s="68"/>
      <c r="D83" s="68"/>
      <c r="E83" s="68"/>
      <c r="F83" s="68"/>
      <c r="G83" s="68"/>
      <c r="H83" s="68"/>
      <c r="I83" s="160"/>
      <c r="J83" s="68"/>
      <c r="K83" s="68"/>
      <c r="L83" s="69"/>
    </row>
    <row r="84" s="1" customFormat="1" ht="36.96" customHeight="1">
      <c r="B84" s="43"/>
      <c r="C84" s="70" t="s">
        <v>119</v>
      </c>
      <c r="D84" s="71"/>
      <c r="E84" s="71"/>
      <c r="F84" s="71"/>
      <c r="G84" s="71"/>
      <c r="H84" s="71"/>
      <c r="I84" s="182"/>
      <c r="J84" s="71"/>
      <c r="K84" s="71"/>
      <c r="L84" s="69"/>
    </row>
    <row r="85" s="1" customFormat="1" ht="6.96" customHeight="1">
      <c r="B85" s="43"/>
      <c r="C85" s="71"/>
      <c r="D85" s="71"/>
      <c r="E85" s="71"/>
      <c r="F85" s="71"/>
      <c r="G85" s="71"/>
      <c r="H85" s="71"/>
      <c r="I85" s="182"/>
      <c r="J85" s="71"/>
      <c r="K85" s="71"/>
      <c r="L85" s="69"/>
    </row>
    <row r="86" s="1" customFormat="1" ht="14.4" customHeight="1">
      <c r="B86" s="43"/>
      <c r="C86" s="73" t="s">
        <v>18</v>
      </c>
      <c r="D86" s="71"/>
      <c r="E86" s="71"/>
      <c r="F86" s="71"/>
      <c r="G86" s="71"/>
      <c r="H86" s="71"/>
      <c r="I86" s="182"/>
      <c r="J86" s="71"/>
      <c r="K86" s="71"/>
      <c r="L86" s="69"/>
    </row>
    <row r="87" s="1" customFormat="1" ht="17.25" customHeight="1">
      <c r="B87" s="43"/>
      <c r="C87" s="71"/>
      <c r="D87" s="71"/>
      <c r="E87" s="79" t="str">
        <f>E7</f>
        <v xml:space="preserve">Údržba, opravy a odstraňování závad u SMT  2019</v>
      </c>
      <c r="F87" s="71"/>
      <c r="G87" s="71"/>
      <c r="H87" s="71"/>
      <c r="I87" s="182"/>
      <c r="J87" s="71"/>
      <c r="K87" s="71"/>
      <c r="L87" s="69"/>
    </row>
    <row r="88" s="1" customFormat="1" ht="6.96" customHeight="1">
      <c r="B88" s="43"/>
      <c r="C88" s="71"/>
      <c r="D88" s="71"/>
      <c r="E88" s="71"/>
      <c r="F88" s="71"/>
      <c r="G88" s="71"/>
      <c r="H88" s="71"/>
      <c r="I88" s="182"/>
      <c r="J88" s="71"/>
      <c r="K88" s="71"/>
      <c r="L88" s="69"/>
    </row>
    <row r="89" s="1" customFormat="1" ht="18" customHeight="1">
      <c r="B89" s="43"/>
      <c r="C89" s="73" t="s">
        <v>25</v>
      </c>
      <c r="D89" s="71"/>
      <c r="E89" s="71"/>
      <c r="F89" s="183" t="str">
        <f>F10</f>
        <v xml:space="preserve"> </v>
      </c>
      <c r="G89" s="71"/>
      <c r="H89" s="71"/>
      <c r="I89" s="184" t="s">
        <v>27</v>
      </c>
      <c r="J89" s="82" t="str">
        <f>IF(J10="","",J10)</f>
        <v>29.10.2018</v>
      </c>
      <c r="K89" s="71"/>
      <c r="L89" s="69"/>
    </row>
    <row r="90" s="1" customFormat="1" ht="6.96" customHeight="1">
      <c r="B90" s="43"/>
      <c r="C90" s="71"/>
      <c r="D90" s="71"/>
      <c r="E90" s="71"/>
      <c r="F90" s="71"/>
      <c r="G90" s="71"/>
      <c r="H90" s="71"/>
      <c r="I90" s="182"/>
      <c r="J90" s="71"/>
      <c r="K90" s="71"/>
      <c r="L90" s="69"/>
    </row>
    <row r="91" s="1" customFormat="1">
      <c r="B91" s="43"/>
      <c r="C91" s="73" t="s">
        <v>31</v>
      </c>
      <c r="D91" s="71"/>
      <c r="E91" s="71"/>
      <c r="F91" s="183" t="str">
        <f>E13</f>
        <v>Správa železniční dopravní cesty,státní organizace</v>
      </c>
      <c r="G91" s="71"/>
      <c r="H91" s="71"/>
      <c r="I91" s="184" t="s">
        <v>39</v>
      </c>
      <c r="J91" s="183" t="str">
        <f>E19</f>
        <v xml:space="preserve"> </v>
      </c>
      <c r="K91" s="71"/>
      <c r="L91" s="69"/>
    </row>
    <row r="92" s="1" customFormat="1" ht="14.4" customHeight="1">
      <c r="B92" s="43"/>
      <c r="C92" s="73" t="s">
        <v>37</v>
      </c>
      <c r="D92" s="71"/>
      <c r="E92" s="71"/>
      <c r="F92" s="183" t="str">
        <f>IF(E16="","",E16)</f>
        <v/>
      </c>
      <c r="G92" s="71"/>
      <c r="H92" s="71"/>
      <c r="I92" s="182"/>
      <c r="J92" s="71"/>
      <c r="K92" s="71"/>
      <c r="L92" s="69"/>
    </row>
    <row r="93" s="1" customFormat="1" ht="10.32" customHeight="1">
      <c r="B93" s="43"/>
      <c r="C93" s="71"/>
      <c r="D93" s="71"/>
      <c r="E93" s="71"/>
      <c r="F93" s="71"/>
      <c r="G93" s="71"/>
      <c r="H93" s="71"/>
      <c r="I93" s="182"/>
      <c r="J93" s="71"/>
      <c r="K93" s="71"/>
      <c r="L93" s="69"/>
    </row>
    <row r="94" s="9" customFormat="1" ht="29.28" customHeight="1">
      <c r="B94" s="185"/>
      <c r="C94" s="186" t="s">
        <v>120</v>
      </c>
      <c r="D94" s="187" t="s">
        <v>61</v>
      </c>
      <c r="E94" s="187" t="s">
        <v>57</v>
      </c>
      <c r="F94" s="187" t="s">
        <v>121</v>
      </c>
      <c r="G94" s="187" t="s">
        <v>122</v>
      </c>
      <c r="H94" s="187" t="s">
        <v>123</v>
      </c>
      <c r="I94" s="188" t="s">
        <v>124</v>
      </c>
      <c r="J94" s="187" t="s">
        <v>91</v>
      </c>
      <c r="K94" s="189" t="s">
        <v>125</v>
      </c>
      <c r="L94" s="190"/>
      <c r="M94" s="99" t="s">
        <v>126</v>
      </c>
      <c r="N94" s="100" t="s">
        <v>46</v>
      </c>
      <c r="O94" s="100" t="s">
        <v>127</v>
      </c>
      <c r="P94" s="100" t="s">
        <v>128</v>
      </c>
      <c r="Q94" s="100" t="s">
        <v>129</v>
      </c>
      <c r="R94" s="100" t="s">
        <v>130</v>
      </c>
      <c r="S94" s="100" t="s">
        <v>131</v>
      </c>
      <c r="T94" s="101" t="s">
        <v>132</v>
      </c>
    </row>
    <row r="95" s="1" customFormat="1" ht="29.28" customHeight="1">
      <c r="B95" s="43"/>
      <c r="C95" s="105" t="s">
        <v>92</v>
      </c>
      <c r="D95" s="71"/>
      <c r="E95" s="71"/>
      <c r="F95" s="71"/>
      <c r="G95" s="71"/>
      <c r="H95" s="71"/>
      <c r="I95" s="182"/>
      <c r="J95" s="191">
        <f>BK95</f>
        <v>0</v>
      </c>
      <c r="K95" s="71"/>
      <c r="L95" s="69"/>
      <c r="M95" s="102"/>
      <c r="N95" s="103"/>
      <c r="O95" s="103"/>
      <c r="P95" s="192">
        <f>P96+P497+P620+P630+P634</f>
        <v>0</v>
      </c>
      <c r="Q95" s="103"/>
      <c r="R95" s="192">
        <f>R96+R497+R620+R630+R634</f>
        <v>2412.1234298907402</v>
      </c>
      <c r="S95" s="103"/>
      <c r="T95" s="193">
        <f>T96+T497+T620+T630+T634</f>
        <v>3131.5900799999995</v>
      </c>
      <c r="AT95" s="21" t="s">
        <v>75</v>
      </c>
      <c r="AU95" s="21" t="s">
        <v>93</v>
      </c>
      <c r="BK95" s="194">
        <f>BK96+BK497+BK620+BK630+BK634</f>
        <v>0</v>
      </c>
    </row>
    <row r="96" s="10" customFormat="1" ht="37.44" customHeight="1">
      <c r="B96" s="195"/>
      <c r="C96" s="196"/>
      <c r="D96" s="197" t="s">
        <v>75</v>
      </c>
      <c r="E96" s="198" t="s">
        <v>133</v>
      </c>
      <c r="F96" s="198" t="s">
        <v>134</v>
      </c>
      <c r="G96" s="196"/>
      <c r="H96" s="196"/>
      <c r="I96" s="199"/>
      <c r="J96" s="200">
        <f>BK96</f>
        <v>0</v>
      </c>
      <c r="K96" s="196"/>
      <c r="L96" s="201"/>
      <c r="M96" s="202"/>
      <c r="N96" s="203"/>
      <c r="O96" s="203"/>
      <c r="P96" s="204">
        <f>P97+P168+P187+P232+P257+P324+P348+P475+P490</f>
        <v>0</v>
      </c>
      <c r="Q96" s="203"/>
      <c r="R96" s="204">
        <f>R97+R168+R187+R232+R257+R324+R348+R475+R490</f>
        <v>2304.1437216187401</v>
      </c>
      <c r="S96" s="203"/>
      <c r="T96" s="205">
        <f>T97+T168+T187+T232+T257+T324+T348+T475+T490</f>
        <v>3028.6730799999996</v>
      </c>
      <c r="AR96" s="206" t="s">
        <v>24</v>
      </c>
      <c r="AT96" s="207" t="s">
        <v>75</v>
      </c>
      <c r="AU96" s="207" t="s">
        <v>76</v>
      </c>
      <c r="AY96" s="206" t="s">
        <v>135</v>
      </c>
      <c r="BK96" s="208">
        <f>BK97+BK168+BK187+BK232+BK257+BK324+BK348+BK475+BK490</f>
        <v>0</v>
      </c>
    </row>
    <row r="97" s="10" customFormat="1" ht="19.92" customHeight="1">
      <c r="B97" s="195"/>
      <c r="C97" s="196"/>
      <c r="D97" s="197" t="s">
        <v>75</v>
      </c>
      <c r="E97" s="209" t="s">
        <v>24</v>
      </c>
      <c r="F97" s="209" t="s">
        <v>136</v>
      </c>
      <c r="G97" s="196"/>
      <c r="H97" s="196"/>
      <c r="I97" s="199"/>
      <c r="J97" s="210">
        <f>BK97</f>
        <v>0</v>
      </c>
      <c r="K97" s="196"/>
      <c r="L97" s="201"/>
      <c r="M97" s="202"/>
      <c r="N97" s="203"/>
      <c r="O97" s="203"/>
      <c r="P97" s="204">
        <f>SUM(P98:P167)</f>
        <v>0</v>
      </c>
      <c r="Q97" s="203"/>
      <c r="R97" s="204">
        <f>SUM(R98:R167)</f>
        <v>6.9215555699999998</v>
      </c>
      <c r="S97" s="203"/>
      <c r="T97" s="205">
        <f>SUM(T98:T167)</f>
        <v>150.79999999999998</v>
      </c>
      <c r="AR97" s="206" t="s">
        <v>24</v>
      </c>
      <c r="AT97" s="207" t="s">
        <v>75</v>
      </c>
      <c r="AU97" s="207" t="s">
        <v>24</v>
      </c>
      <c r="AY97" s="206" t="s">
        <v>135</v>
      </c>
      <c r="BK97" s="208">
        <f>SUM(BK98:BK167)</f>
        <v>0</v>
      </c>
    </row>
    <row r="98" s="1" customFormat="1" ht="25.5" customHeight="1">
      <c r="B98" s="43"/>
      <c r="C98" s="211" t="s">
        <v>24</v>
      </c>
      <c r="D98" s="211" t="s">
        <v>137</v>
      </c>
      <c r="E98" s="212" t="s">
        <v>138</v>
      </c>
      <c r="F98" s="213" t="s">
        <v>139</v>
      </c>
      <c r="G98" s="214" t="s">
        <v>140</v>
      </c>
      <c r="H98" s="215">
        <v>20700</v>
      </c>
      <c r="I98" s="216"/>
      <c r="J98" s="217">
        <f>ROUND(I98*H98,2)</f>
        <v>0</v>
      </c>
      <c r="K98" s="213" t="s">
        <v>141</v>
      </c>
      <c r="L98" s="69"/>
      <c r="M98" s="218" t="s">
        <v>22</v>
      </c>
      <c r="N98" s="219" t="s">
        <v>47</v>
      </c>
      <c r="O98" s="44"/>
      <c r="P98" s="220">
        <f>O98*H98</f>
        <v>0</v>
      </c>
      <c r="Q98" s="220">
        <v>0</v>
      </c>
      <c r="R98" s="220">
        <f>Q98*H98</f>
        <v>0</v>
      </c>
      <c r="S98" s="220">
        <v>0</v>
      </c>
      <c r="T98" s="221">
        <f>S98*H98</f>
        <v>0</v>
      </c>
      <c r="AR98" s="21" t="s">
        <v>142</v>
      </c>
      <c r="AT98" s="21" t="s">
        <v>137</v>
      </c>
      <c r="AU98" s="21" t="s">
        <v>87</v>
      </c>
      <c r="AY98" s="21" t="s">
        <v>135</v>
      </c>
      <c r="BE98" s="222">
        <f>IF(N98="základní",J98,0)</f>
        <v>0</v>
      </c>
      <c r="BF98" s="222">
        <f>IF(N98="snížená",J98,0)</f>
        <v>0</v>
      </c>
      <c r="BG98" s="222">
        <f>IF(N98="zákl. přenesená",J98,0)</f>
        <v>0</v>
      </c>
      <c r="BH98" s="222">
        <f>IF(N98="sníž. přenesená",J98,0)</f>
        <v>0</v>
      </c>
      <c r="BI98" s="222">
        <f>IF(N98="nulová",J98,0)</f>
        <v>0</v>
      </c>
      <c r="BJ98" s="21" t="s">
        <v>24</v>
      </c>
      <c r="BK98" s="222">
        <f>ROUND(I98*H98,2)</f>
        <v>0</v>
      </c>
      <c r="BL98" s="21" t="s">
        <v>142</v>
      </c>
      <c r="BM98" s="21" t="s">
        <v>143</v>
      </c>
    </row>
    <row r="99" s="1" customFormat="1">
      <c r="B99" s="43"/>
      <c r="C99" s="71"/>
      <c r="D99" s="223" t="s">
        <v>144</v>
      </c>
      <c r="E99" s="71"/>
      <c r="F99" s="224" t="s">
        <v>145</v>
      </c>
      <c r="G99" s="71"/>
      <c r="H99" s="71"/>
      <c r="I99" s="182"/>
      <c r="J99" s="71"/>
      <c r="K99" s="71"/>
      <c r="L99" s="69"/>
      <c r="M99" s="225"/>
      <c r="N99" s="44"/>
      <c r="O99" s="44"/>
      <c r="P99" s="44"/>
      <c r="Q99" s="44"/>
      <c r="R99" s="44"/>
      <c r="S99" s="44"/>
      <c r="T99" s="92"/>
      <c r="AT99" s="21" t="s">
        <v>144</v>
      </c>
      <c r="AU99" s="21" t="s">
        <v>87</v>
      </c>
    </row>
    <row r="100" s="1" customFormat="1" ht="16.5" customHeight="1">
      <c r="B100" s="43"/>
      <c r="C100" s="211" t="s">
        <v>87</v>
      </c>
      <c r="D100" s="211" t="s">
        <v>137</v>
      </c>
      <c r="E100" s="212" t="s">
        <v>146</v>
      </c>
      <c r="F100" s="213" t="s">
        <v>147</v>
      </c>
      <c r="G100" s="214" t="s">
        <v>140</v>
      </c>
      <c r="H100" s="215">
        <v>15000</v>
      </c>
      <c r="I100" s="216"/>
      <c r="J100" s="217">
        <f>ROUND(I100*H100,2)</f>
        <v>0</v>
      </c>
      <c r="K100" s="213" t="s">
        <v>141</v>
      </c>
      <c r="L100" s="69"/>
      <c r="M100" s="218" t="s">
        <v>22</v>
      </c>
      <c r="N100" s="219" t="s">
        <v>47</v>
      </c>
      <c r="O100" s="44"/>
      <c r="P100" s="220">
        <f>O100*H100</f>
        <v>0</v>
      </c>
      <c r="Q100" s="220">
        <v>0.00018000000000000001</v>
      </c>
      <c r="R100" s="220">
        <f>Q100*H100</f>
        <v>2.7000000000000002</v>
      </c>
      <c r="S100" s="220">
        <v>0</v>
      </c>
      <c r="T100" s="221">
        <f>S100*H100</f>
        <v>0</v>
      </c>
      <c r="AR100" s="21" t="s">
        <v>142</v>
      </c>
      <c r="AT100" s="21" t="s">
        <v>137</v>
      </c>
      <c r="AU100" s="21" t="s">
        <v>87</v>
      </c>
      <c r="AY100" s="21" t="s">
        <v>135</v>
      </c>
      <c r="BE100" s="222">
        <f>IF(N100="základní",J100,0)</f>
        <v>0</v>
      </c>
      <c r="BF100" s="222">
        <f>IF(N100="snížená",J100,0)</f>
        <v>0</v>
      </c>
      <c r="BG100" s="222">
        <f>IF(N100="zákl. přenesená",J100,0)</f>
        <v>0</v>
      </c>
      <c r="BH100" s="222">
        <f>IF(N100="sníž. přenesená",J100,0)</f>
        <v>0</v>
      </c>
      <c r="BI100" s="222">
        <f>IF(N100="nulová",J100,0)</f>
        <v>0</v>
      </c>
      <c r="BJ100" s="21" t="s">
        <v>24</v>
      </c>
      <c r="BK100" s="222">
        <f>ROUND(I100*H100,2)</f>
        <v>0</v>
      </c>
      <c r="BL100" s="21" t="s">
        <v>142</v>
      </c>
      <c r="BM100" s="21" t="s">
        <v>148</v>
      </c>
    </row>
    <row r="101" s="1" customFormat="1">
      <c r="B101" s="43"/>
      <c r="C101" s="71"/>
      <c r="D101" s="223" t="s">
        <v>144</v>
      </c>
      <c r="E101" s="71"/>
      <c r="F101" s="224" t="s">
        <v>149</v>
      </c>
      <c r="G101" s="71"/>
      <c r="H101" s="71"/>
      <c r="I101" s="182"/>
      <c r="J101" s="71"/>
      <c r="K101" s="71"/>
      <c r="L101" s="69"/>
      <c r="M101" s="225"/>
      <c r="N101" s="44"/>
      <c r="O101" s="44"/>
      <c r="P101" s="44"/>
      <c r="Q101" s="44"/>
      <c r="R101" s="44"/>
      <c r="S101" s="44"/>
      <c r="T101" s="92"/>
      <c r="AT101" s="21" t="s">
        <v>144</v>
      </c>
      <c r="AU101" s="21" t="s">
        <v>87</v>
      </c>
    </row>
    <row r="102" s="1" customFormat="1" ht="16.5" customHeight="1">
      <c r="B102" s="43"/>
      <c r="C102" s="211" t="s">
        <v>150</v>
      </c>
      <c r="D102" s="211" t="s">
        <v>137</v>
      </c>
      <c r="E102" s="212" t="s">
        <v>151</v>
      </c>
      <c r="F102" s="213" t="s">
        <v>152</v>
      </c>
      <c r="G102" s="214" t="s">
        <v>153</v>
      </c>
      <c r="H102" s="215">
        <v>40</v>
      </c>
      <c r="I102" s="216"/>
      <c r="J102" s="217">
        <f>ROUND(I102*H102,2)</f>
        <v>0</v>
      </c>
      <c r="K102" s="213" t="s">
        <v>141</v>
      </c>
      <c r="L102" s="69"/>
      <c r="M102" s="218" t="s">
        <v>22</v>
      </c>
      <c r="N102" s="219" t="s">
        <v>47</v>
      </c>
      <c r="O102" s="44"/>
      <c r="P102" s="220">
        <f>O102*H102</f>
        <v>0</v>
      </c>
      <c r="Q102" s="220">
        <v>0</v>
      </c>
      <c r="R102" s="220">
        <f>Q102*H102</f>
        <v>0</v>
      </c>
      <c r="S102" s="220">
        <v>0</v>
      </c>
      <c r="T102" s="221">
        <f>S102*H102</f>
        <v>0</v>
      </c>
      <c r="AR102" s="21" t="s">
        <v>142</v>
      </c>
      <c r="AT102" s="21" t="s">
        <v>137</v>
      </c>
      <c r="AU102" s="21" t="s">
        <v>87</v>
      </c>
      <c r="AY102" s="21" t="s">
        <v>135</v>
      </c>
      <c r="BE102" s="222">
        <f>IF(N102="základní",J102,0)</f>
        <v>0</v>
      </c>
      <c r="BF102" s="222">
        <f>IF(N102="snížená",J102,0)</f>
        <v>0</v>
      </c>
      <c r="BG102" s="222">
        <f>IF(N102="zákl. přenesená",J102,0)</f>
        <v>0</v>
      </c>
      <c r="BH102" s="222">
        <f>IF(N102="sníž. přenesená",J102,0)</f>
        <v>0</v>
      </c>
      <c r="BI102" s="222">
        <f>IF(N102="nulová",J102,0)</f>
        <v>0</v>
      </c>
      <c r="BJ102" s="21" t="s">
        <v>24</v>
      </c>
      <c r="BK102" s="222">
        <f>ROUND(I102*H102,2)</f>
        <v>0</v>
      </c>
      <c r="BL102" s="21" t="s">
        <v>142</v>
      </c>
      <c r="BM102" s="21" t="s">
        <v>154</v>
      </c>
    </row>
    <row r="103" s="1" customFormat="1">
      <c r="B103" s="43"/>
      <c r="C103" s="71"/>
      <c r="D103" s="223" t="s">
        <v>144</v>
      </c>
      <c r="E103" s="71"/>
      <c r="F103" s="224" t="s">
        <v>155</v>
      </c>
      <c r="G103" s="71"/>
      <c r="H103" s="71"/>
      <c r="I103" s="182"/>
      <c r="J103" s="71"/>
      <c r="K103" s="71"/>
      <c r="L103" s="69"/>
      <c r="M103" s="225"/>
      <c r="N103" s="44"/>
      <c r="O103" s="44"/>
      <c r="P103" s="44"/>
      <c r="Q103" s="44"/>
      <c r="R103" s="44"/>
      <c r="S103" s="44"/>
      <c r="T103" s="92"/>
      <c r="AT103" s="21" t="s">
        <v>144</v>
      </c>
      <c r="AU103" s="21" t="s">
        <v>87</v>
      </c>
    </row>
    <row r="104" s="1" customFormat="1" ht="16.5" customHeight="1">
      <c r="B104" s="43"/>
      <c r="C104" s="211" t="s">
        <v>142</v>
      </c>
      <c r="D104" s="211" t="s">
        <v>137</v>
      </c>
      <c r="E104" s="212" t="s">
        <v>156</v>
      </c>
      <c r="F104" s="213" t="s">
        <v>157</v>
      </c>
      <c r="G104" s="214" t="s">
        <v>158</v>
      </c>
      <c r="H104" s="215">
        <v>85</v>
      </c>
      <c r="I104" s="216"/>
      <c r="J104" s="217">
        <f>ROUND(I104*H104,2)</f>
        <v>0</v>
      </c>
      <c r="K104" s="213" t="s">
        <v>141</v>
      </c>
      <c r="L104" s="69"/>
      <c r="M104" s="218" t="s">
        <v>22</v>
      </c>
      <c r="N104" s="219" t="s">
        <v>47</v>
      </c>
      <c r="O104" s="44"/>
      <c r="P104" s="220">
        <f>O104*H104</f>
        <v>0</v>
      </c>
      <c r="Q104" s="220">
        <v>0</v>
      </c>
      <c r="R104" s="220">
        <f>Q104*H104</f>
        <v>0</v>
      </c>
      <c r="S104" s="220">
        <v>0</v>
      </c>
      <c r="T104" s="221">
        <f>S104*H104</f>
        <v>0</v>
      </c>
      <c r="AR104" s="21" t="s">
        <v>142</v>
      </c>
      <c r="AT104" s="21" t="s">
        <v>137</v>
      </c>
      <c r="AU104" s="21" t="s">
        <v>87</v>
      </c>
      <c r="AY104" s="21" t="s">
        <v>135</v>
      </c>
      <c r="BE104" s="222">
        <f>IF(N104="základní",J104,0)</f>
        <v>0</v>
      </c>
      <c r="BF104" s="222">
        <f>IF(N104="snížená",J104,0)</f>
        <v>0</v>
      </c>
      <c r="BG104" s="222">
        <f>IF(N104="zákl. přenesená",J104,0)</f>
        <v>0</v>
      </c>
      <c r="BH104" s="222">
        <f>IF(N104="sníž. přenesená",J104,0)</f>
        <v>0</v>
      </c>
      <c r="BI104" s="222">
        <f>IF(N104="nulová",J104,0)</f>
        <v>0</v>
      </c>
      <c r="BJ104" s="21" t="s">
        <v>24</v>
      </c>
      <c r="BK104" s="222">
        <f>ROUND(I104*H104,2)</f>
        <v>0</v>
      </c>
      <c r="BL104" s="21" t="s">
        <v>142</v>
      </c>
      <c r="BM104" s="21" t="s">
        <v>159</v>
      </c>
    </row>
    <row r="105" s="1" customFormat="1">
      <c r="B105" s="43"/>
      <c r="C105" s="71"/>
      <c r="D105" s="223" t="s">
        <v>144</v>
      </c>
      <c r="E105" s="71"/>
      <c r="F105" s="224" t="s">
        <v>160</v>
      </c>
      <c r="G105" s="71"/>
      <c r="H105" s="71"/>
      <c r="I105" s="182"/>
      <c r="J105" s="71"/>
      <c r="K105" s="71"/>
      <c r="L105" s="69"/>
      <c r="M105" s="225"/>
      <c r="N105" s="44"/>
      <c r="O105" s="44"/>
      <c r="P105" s="44"/>
      <c r="Q105" s="44"/>
      <c r="R105" s="44"/>
      <c r="S105" s="44"/>
      <c r="T105" s="92"/>
      <c r="AT105" s="21" t="s">
        <v>144</v>
      </c>
      <c r="AU105" s="21" t="s">
        <v>87</v>
      </c>
    </row>
    <row r="106" s="1" customFormat="1" ht="16.5" customHeight="1">
      <c r="B106" s="43"/>
      <c r="C106" s="211" t="s">
        <v>161</v>
      </c>
      <c r="D106" s="211" t="s">
        <v>137</v>
      </c>
      <c r="E106" s="212" t="s">
        <v>162</v>
      </c>
      <c r="F106" s="213" t="s">
        <v>163</v>
      </c>
      <c r="G106" s="214" t="s">
        <v>158</v>
      </c>
      <c r="H106" s="215">
        <v>30</v>
      </c>
      <c r="I106" s="216"/>
      <c r="J106" s="217">
        <f>ROUND(I106*H106,2)</f>
        <v>0</v>
      </c>
      <c r="K106" s="213" t="s">
        <v>141</v>
      </c>
      <c r="L106" s="69"/>
      <c r="M106" s="218" t="s">
        <v>22</v>
      </c>
      <c r="N106" s="219" t="s">
        <v>47</v>
      </c>
      <c r="O106" s="44"/>
      <c r="P106" s="220">
        <f>O106*H106</f>
        <v>0</v>
      </c>
      <c r="Q106" s="220">
        <v>0</v>
      </c>
      <c r="R106" s="220">
        <f>Q106*H106</f>
        <v>0</v>
      </c>
      <c r="S106" s="220">
        <v>0</v>
      </c>
      <c r="T106" s="221">
        <f>S106*H106</f>
        <v>0</v>
      </c>
      <c r="AR106" s="21" t="s">
        <v>142</v>
      </c>
      <c r="AT106" s="21" t="s">
        <v>137</v>
      </c>
      <c r="AU106" s="21" t="s">
        <v>87</v>
      </c>
      <c r="AY106" s="21" t="s">
        <v>135</v>
      </c>
      <c r="BE106" s="222">
        <f>IF(N106="základní",J106,0)</f>
        <v>0</v>
      </c>
      <c r="BF106" s="222">
        <f>IF(N106="snížená",J106,0)</f>
        <v>0</v>
      </c>
      <c r="BG106" s="222">
        <f>IF(N106="zákl. přenesená",J106,0)</f>
        <v>0</v>
      </c>
      <c r="BH106" s="222">
        <f>IF(N106="sníž. přenesená",J106,0)</f>
        <v>0</v>
      </c>
      <c r="BI106" s="222">
        <f>IF(N106="nulová",J106,0)</f>
        <v>0</v>
      </c>
      <c r="BJ106" s="21" t="s">
        <v>24</v>
      </c>
      <c r="BK106" s="222">
        <f>ROUND(I106*H106,2)</f>
        <v>0</v>
      </c>
      <c r="BL106" s="21" t="s">
        <v>142</v>
      </c>
      <c r="BM106" s="21" t="s">
        <v>164</v>
      </c>
    </row>
    <row r="107" s="1" customFormat="1" ht="25.5" customHeight="1">
      <c r="B107" s="43"/>
      <c r="C107" s="211" t="s">
        <v>165</v>
      </c>
      <c r="D107" s="211" t="s">
        <v>137</v>
      </c>
      <c r="E107" s="212" t="s">
        <v>166</v>
      </c>
      <c r="F107" s="213" t="s">
        <v>167</v>
      </c>
      <c r="G107" s="214" t="s">
        <v>158</v>
      </c>
      <c r="H107" s="215">
        <v>76</v>
      </c>
      <c r="I107" s="216"/>
      <c r="J107" s="217">
        <f>ROUND(I107*H107,2)</f>
        <v>0</v>
      </c>
      <c r="K107" s="213" t="s">
        <v>141</v>
      </c>
      <c r="L107" s="69"/>
      <c r="M107" s="218" t="s">
        <v>22</v>
      </c>
      <c r="N107" s="219" t="s">
        <v>47</v>
      </c>
      <c r="O107" s="44"/>
      <c r="P107" s="220">
        <f>O107*H107</f>
        <v>0</v>
      </c>
      <c r="Q107" s="220">
        <v>0</v>
      </c>
      <c r="R107" s="220">
        <f>Q107*H107</f>
        <v>0</v>
      </c>
      <c r="S107" s="220">
        <v>0</v>
      </c>
      <c r="T107" s="221">
        <f>S107*H107</f>
        <v>0</v>
      </c>
      <c r="AR107" s="21" t="s">
        <v>142</v>
      </c>
      <c r="AT107" s="21" t="s">
        <v>137</v>
      </c>
      <c r="AU107" s="21" t="s">
        <v>87</v>
      </c>
      <c r="AY107" s="21" t="s">
        <v>135</v>
      </c>
      <c r="BE107" s="222">
        <f>IF(N107="základní",J107,0)</f>
        <v>0</v>
      </c>
      <c r="BF107" s="222">
        <f>IF(N107="snížená",J107,0)</f>
        <v>0</v>
      </c>
      <c r="BG107" s="222">
        <f>IF(N107="zákl. přenesená",J107,0)</f>
        <v>0</v>
      </c>
      <c r="BH107" s="222">
        <f>IF(N107="sníž. přenesená",J107,0)</f>
        <v>0</v>
      </c>
      <c r="BI107" s="222">
        <f>IF(N107="nulová",J107,0)</f>
        <v>0</v>
      </c>
      <c r="BJ107" s="21" t="s">
        <v>24</v>
      </c>
      <c r="BK107" s="222">
        <f>ROUND(I107*H107,2)</f>
        <v>0</v>
      </c>
      <c r="BL107" s="21" t="s">
        <v>142</v>
      </c>
      <c r="BM107" s="21" t="s">
        <v>168</v>
      </c>
    </row>
    <row r="108" s="1" customFormat="1">
      <c r="B108" s="43"/>
      <c r="C108" s="71"/>
      <c r="D108" s="223" t="s">
        <v>144</v>
      </c>
      <c r="E108" s="71"/>
      <c r="F108" s="224" t="s">
        <v>169</v>
      </c>
      <c r="G108" s="71"/>
      <c r="H108" s="71"/>
      <c r="I108" s="182"/>
      <c r="J108" s="71"/>
      <c r="K108" s="71"/>
      <c r="L108" s="69"/>
      <c r="M108" s="225"/>
      <c r="N108" s="44"/>
      <c r="O108" s="44"/>
      <c r="P108" s="44"/>
      <c r="Q108" s="44"/>
      <c r="R108" s="44"/>
      <c r="S108" s="44"/>
      <c r="T108" s="92"/>
      <c r="AT108" s="21" t="s">
        <v>144</v>
      </c>
      <c r="AU108" s="21" t="s">
        <v>87</v>
      </c>
    </row>
    <row r="109" s="1" customFormat="1" ht="25.5" customHeight="1">
      <c r="B109" s="43"/>
      <c r="C109" s="211" t="s">
        <v>170</v>
      </c>
      <c r="D109" s="211" t="s">
        <v>137</v>
      </c>
      <c r="E109" s="212" t="s">
        <v>171</v>
      </c>
      <c r="F109" s="213" t="s">
        <v>172</v>
      </c>
      <c r="G109" s="214" t="s">
        <v>158</v>
      </c>
      <c r="H109" s="215">
        <v>35</v>
      </c>
      <c r="I109" s="216"/>
      <c r="J109" s="217">
        <f>ROUND(I109*H109,2)</f>
        <v>0</v>
      </c>
      <c r="K109" s="213" t="s">
        <v>141</v>
      </c>
      <c r="L109" s="69"/>
      <c r="M109" s="218" t="s">
        <v>22</v>
      </c>
      <c r="N109" s="219" t="s">
        <v>47</v>
      </c>
      <c r="O109" s="44"/>
      <c r="P109" s="220">
        <f>O109*H109</f>
        <v>0</v>
      </c>
      <c r="Q109" s="220">
        <v>0</v>
      </c>
      <c r="R109" s="220">
        <f>Q109*H109</f>
        <v>0</v>
      </c>
      <c r="S109" s="220">
        <v>0</v>
      </c>
      <c r="T109" s="221">
        <f>S109*H109</f>
        <v>0</v>
      </c>
      <c r="AR109" s="21" t="s">
        <v>142</v>
      </c>
      <c r="AT109" s="21" t="s">
        <v>137</v>
      </c>
      <c r="AU109" s="21" t="s">
        <v>87</v>
      </c>
      <c r="AY109" s="21" t="s">
        <v>135</v>
      </c>
      <c r="BE109" s="222">
        <f>IF(N109="základní",J109,0)</f>
        <v>0</v>
      </c>
      <c r="BF109" s="222">
        <f>IF(N109="snížená",J109,0)</f>
        <v>0</v>
      </c>
      <c r="BG109" s="222">
        <f>IF(N109="zákl. přenesená",J109,0)</f>
        <v>0</v>
      </c>
      <c r="BH109" s="222">
        <f>IF(N109="sníž. přenesená",J109,0)</f>
        <v>0</v>
      </c>
      <c r="BI109" s="222">
        <f>IF(N109="nulová",J109,0)</f>
        <v>0</v>
      </c>
      <c r="BJ109" s="21" t="s">
        <v>24</v>
      </c>
      <c r="BK109" s="222">
        <f>ROUND(I109*H109,2)</f>
        <v>0</v>
      </c>
      <c r="BL109" s="21" t="s">
        <v>142</v>
      </c>
      <c r="BM109" s="21" t="s">
        <v>173</v>
      </c>
    </row>
    <row r="110" s="1" customFormat="1" ht="16.5" customHeight="1">
      <c r="B110" s="43"/>
      <c r="C110" s="211" t="s">
        <v>174</v>
      </c>
      <c r="D110" s="211" t="s">
        <v>137</v>
      </c>
      <c r="E110" s="212" t="s">
        <v>175</v>
      </c>
      <c r="F110" s="213" t="s">
        <v>176</v>
      </c>
      <c r="G110" s="214" t="s">
        <v>140</v>
      </c>
      <c r="H110" s="215">
        <v>40</v>
      </c>
      <c r="I110" s="216"/>
      <c r="J110" s="217">
        <f>ROUND(I110*H110,2)</f>
        <v>0</v>
      </c>
      <c r="K110" s="213" t="s">
        <v>141</v>
      </c>
      <c r="L110" s="69"/>
      <c r="M110" s="218" t="s">
        <v>22</v>
      </c>
      <c r="N110" s="219" t="s">
        <v>47</v>
      </c>
      <c r="O110" s="44"/>
      <c r="P110" s="220">
        <f>O110*H110</f>
        <v>0</v>
      </c>
      <c r="Q110" s="220">
        <v>0</v>
      </c>
      <c r="R110" s="220">
        <f>Q110*H110</f>
        <v>0</v>
      </c>
      <c r="S110" s="220">
        <v>0.47999999999999998</v>
      </c>
      <c r="T110" s="221">
        <f>S110*H110</f>
        <v>19.199999999999999</v>
      </c>
      <c r="AR110" s="21" t="s">
        <v>142</v>
      </c>
      <c r="AT110" s="21" t="s">
        <v>137</v>
      </c>
      <c r="AU110" s="21" t="s">
        <v>87</v>
      </c>
      <c r="AY110" s="21" t="s">
        <v>135</v>
      </c>
      <c r="BE110" s="222">
        <f>IF(N110="základní",J110,0)</f>
        <v>0</v>
      </c>
      <c r="BF110" s="222">
        <f>IF(N110="snížená",J110,0)</f>
        <v>0</v>
      </c>
      <c r="BG110" s="222">
        <f>IF(N110="zákl. přenesená",J110,0)</f>
        <v>0</v>
      </c>
      <c r="BH110" s="222">
        <f>IF(N110="sníž. přenesená",J110,0)</f>
        <v>0</v>
      </c>
      <c r="BI110" s="222">
        <f>IF(N110="nulová",J110,0)</f>
        <v>0</v>
      </c>
      <c r="BJ110" s="21" t="s">
        <v>24</v>
      </c>
      <c r="BK110" s="222">
        <f>ROUND(I110*H110,2)</f>
        <v>0</v>
      </c>
      <c r="BL110" s="21" t="s">
        <v>142</v>
      </c>
      <c r="BM110" s="21" t="s">
        <v>177</v>
      </c>
    </row>
    <row r="111" s="1" customFormat="1">
      <c r="B111" s="43"/>
      <c r="C111" s="71"/>
      <c r="D111" s="223" t="s">
        <v>144</v>
      </c>
      <c r="E111" s="71"/>
      <c r="F111" s="224" t="s">
        <v>178</v>
      </c>
      <c r="G111" s="71"/>
      <c r="H111" s="71"/>
      <c r="I111" s="182"/>
      <c r="J111" s="71"/>
      <c r="K111" s="71"/>
      <c r="L111" s="69"/>
      <c r="M111" s="225"/>
      <c r="N111" s="44"/>
      <c r="O111" s="44"/>
      <c r="P111" s="44"/>
      <c r="Q111" s="44"/>
      <c r="R111" s="44"/>
      <c r="S111" s="44"/>
      <c r="T111" s="92"/>
      <c r="AT111" s="21" t="s">
        <v>144</v>
      </c>
      <c r="AU111" s="21" t="s">
        <v>87</v>
      </c>
    </row>
    <row r="112" s="1" customFormat="1" ht="16.5" customHeight="1">
      <c r="B112" s="43"/>
      <c r="C112" s="211" t="s">
        <v>179</v>
      </c>
      <c r="D112" s="211" t="s">
        <v>137</v>
      </c>
      <c r="E112" s="212" t="s">
        <v>180</v>
      </c>
      <c r="F112" s="213" t="s">
        <v>181</v>
      </c>
      <c r="G112" s="214" t="s">
        <v>140</v>
      </c>
      <c r="H112" s="215">
        <v>30</v>
      </c>
      <c r="I112" s="216"/>
      <c r="J112" s="217">
        <f>ROUND(I112*H112,2)</f>
        <v>0</v>
      </c>
      <c r="K112" s="213" t="s">
        <v>141</v>
      </c>
      <c r="L112" s="69"/>
      <c r="M112" s="218" t="s">
        <v>22</v>
      </c>
      <c r="N112" s="219" t="s">
        <v>47</v>
      </c>
      <c r="O112" s="44"/>
      <c r="P112" s="220">
        <f>O112*H112</f>
        <v>0</v>
      </c>
      <c r="Q112" s="220">
        <v>0</v>
      </c>
      <c r="R112" s="220">
        <f>Q112*H112</f>
        <v>0</v>
      </c>
      <c r="S112" s="220">
        <v>0.47999999999999998</v>
      </c>
      <c r="T112" s="221">
        <f>S112*H112</f>
        <v>14.399999999999999</v>
      </c>
      <c r="AR112" s="21" t="s">
        <v>142</v>
      </c>
      <c r="AT112" s="21" t="s">
        <v>137</v>
      </c>
      <c r="AU112" s="21" t="s">
        <v>87</v>
      </c>
      <c r="AY112" s="21" t="s">
        <v>135</v>
      </c>
      <c r="BE112" s="222">
        <f>IF(N112="základní",J112,0)</f>
        <v>0</v>
      </c>
      <c r="BF112" s="222">
        <f>IF(N112="snížená",J112,0)</f>
        <v>0</v>
      </c>
      <c r="BG112" s="222">
        <f>IF(N112="zákl. přenesená",J112,0)</f>
        <v>0</v>
      </c>
      <c r="BH112" s="222">
        <f>IF(N112="sníž. přenesená",J112,0)</f>
        <v>0</v>
      </c>
      <c r="BI112" s="222">
        <f>IF(N112="nulová",J112,0)</f>
        <v>0</v>
      </c>
      <c r="BJ112" s="21" t="s">
        <v>24</v>
      </c>
      <c r="BK112" s="222">
        <f>ROUND(I112*H112,2)</f>
        <v>0</v>
      </c>
      <c r="BL112" s="21" t="s">
        <v>142</v>
      </c>
      <c r="BM112" s="21" t="s">
        <v>182</v>
      </c>
    </row>
    <row r="113" s="1" customFormat="1">
      <c r="B113" s="43"/>
      <c r="C113" s="71"/>
      <c r="D113" s="223" t="s">
        <v>144</v>
      </c>
      <c r="E113" s="71"/>
      <c r="F113" s="224" t="s">
        <v>178</v>
      </c>
      <c r="G113" s="71"/>
      <c r="H113" s="71"/>
      <c r="I113" s="182"/>
      <c r="J113" s="71"/>
      <c r="K113" s="71"/>
      <c r="L113" s="69"/>
      <c r="M113" s="225"/>
      <c r="N113" s="44"/>
      <c r="O113" s="44"/>
      <c r="P113" s="44"/>
      <c r="Q113" s="44"/>
      <c r="R113" s="44"/>
      <c r="S113" s="44"/>
      <c r="T113" s="92"/>
      <c r="AT113" s="21" t="s">
        <v>144</v>
      </c>
      <c r="AU113" s="21" t="s">
        <v>87</v>
      </c>
    </row>
    <row r="114" s="1" customFormat="1" ht="16.5" customHeight="1">
      <c r="B114" s="43"/>
      <c r="C114" s="211" t="s">
        <v>29</v>
      </c>
      <c r="D114" s="211" t="s">
        <v>137</v>
      </c>
      <c r="E114" s="212" t="s">
        <v>183</v>
      </c>
      <c r="F114" s="213" t="s">
        <v>184</v>
      </c>
      <c r="G114" s="214" t="s">
        <v>140</v>
      </c>
      <c r="H114" s="215">
        <v>200</v>
      </c>
      <c r="I114" s="216"/>
      <c r="J114" s="217">
        <f>ROUND(I114*H114,2)</f>
        <v>0</v>
      </c>
      <c r="K114" s="213" t="s">
        <v>141</v>
      </c>
      <c r="L114" s="69"/>
      <c r="M114" s="218" t="s">
        <v>22</v>
      </c>
      <c r="N114" s="219" t="s">
        <v>47</v>
      </c>
      <c r="O114" s="44"/>
      <c r="P114" s="220">
        <f>O114*H114</f>
        <v>0</v>
      </c>
      <c r="Q114" s="220">
        <v>0</v>
      </c>
      <c r="R114" s="220">
        <f>Q114*H114</f>
        <v>0</v>
      </c>
      <c r="S114" s="220">
        <v>0.58599999999999997</v>
      </c>
      <c r="T114" s="221">
        <f>S114*H114</f>
        <v>117.19999999999999</v>
      </c>
      <c r="AR114" s="21" t="s">
        <v>142</v>
      </c>
      <c r="AT114" s="21" t="s">
        <v>137</v>
      </c>
      <c r="AU114" s="21" t="s">
        <v>87</v>
      </c>
      <c r="AY114" s="21" t="s">
        <v>135</v>
      </c>
      <c r="BE114" s="222">
        <f>IF(N114="základní",J114,0)</f>
        <v>0</v>
      </c>
      <c r="BF114" s="222">
        <f>IF(N114="snížená",J114,0)</f>
        <v>0</v>
      </c>
      <c r="BG114" s="222">
        <f>IF(N114="zákl. přenesená",J114,0)</f>
        <v>0</v>
      </c>
      <c r="BH114" s="222">
        <f>IF(N114="sníž. přenesená",J114,0)</f>
        <v>0</v>
      </c>
      <c r="BI114" s="222">
        <f>IF(N114="nulová",J114,0)</f>
        <v>0</v>
      </c>
      <c r="BJ114" s="21" t="s">
        <v>24</v>
      </c>
      <c r="BK114" s="222">
        <f>ROUND(I114*H114,2)</f>
        <v>0</v>
      </c>
      <c r="BL114" s="21" t="s">
        <v>142</v>
      </c>
      <c r="BM114" s="21" t="s">
        <v>185</v>
      </c>
    </row>
    <row r="115" s="1" customFormat="1" ht="16.5" customHeight="1">
      <c r="B115" s="43"/>
      <c r="C115" s="211" t="s">
        <v>186</v>
      </c>
      <c r="D115" s="211" t="s">
        <v>137</v>
      </c>
      <c r="E115" s="212" t="s">
        <v>187</v>
      </c>
      <c r="F115" s="213" t="s">
        <v>188</v>
      </c>
      <c r="G115" s="214" t="s">
        <v>153</v>
      </c>
      <c r="H115" s="215">
        <v>10</v>
      </c>
      <c r="I115" s="216"/>
      <c r="J115" s="217">
        <f>ROUND(I115*H115,2)</f>
        <v>0</v>
      </c>
      <c r="K115" s="213" t="s">
        <v>141</v>
      </c>
      <c r="L115" s="69"/>
      <c r="M115" s="218" t="s">
        <v>22</v>
      </c>
      <c r="N115" s="219" t="s">
        <v>47</v>
      </c>
      <c r="O115" s="44"/>
      <c r="P115" s="220">
        <f>O115*H115</f>
        <v>0</v>
      </c>
      <c r="Q115" s="220">
        <v>0</v>
      </c>
      <c r="R115" s="220">
        <f>Q115*H115</f>
        <v>0</v>
      </c>
      <c r="S115" s="220">
        <v>0</v>
      </c>
      <c r="T115" s="221">
        <f>S115*H115</f>
        <v>0</v>
      </c>
      <c r="AR115" s="21" t="s">
        <v>142</v>
      </c>
      <c r="AT115" s="21" t="s">
        <v>137</v>
      </c>
      <c r="AU115" s="21" t="s">
        <v>87</v>
      </c>
      <c r="AY115" s="21" t="s">
        <v>135</v>
      </c>
      <c r="BE115" s="222">
        <f>IF(N115="základní",J115,0)</f>
        <v>0</v>
      </c>
      <c r="BF115" s="222">
        <f>IF(N115="snížená",J115,0)</f>
        <v>0</v>
      </c>
      <c r="BG115" s="222">
        <f>IF(N115="zákl. přenesená",J115,0)</f>
        <v>0</v>
      </c>
      <c r="BH115" s="222">
        <f>IF(N115="sníž. přenesená",J115,0)</f>
        <v>0</v>
      </c>
      <c r="BI115" s="222">
        <f>IF(N115="nulová",J115,0)</f>
        <v>0</v>
      </c>
      <c r="BJ115" s="21" t="s">
        <v>24</v>
      </c>
      <c r="BK115" s="222">
        <f>ROUND(I115*H115,2)</f>
        <v>0</v>
      </c>
      <c r="BL115" s="21" t="s">
        <v>142</v>
      </c>
      <c r="BM115" s="21" t="s">
        <v>189</v>
      </c>
    </row>
    <row r="116" s="1" customFormat="1">
      <c r="B116" s="43"/>
      <c r="C116" s="71"/>
      <c r="D116" s="223" t="s">
        <v>144</v>
      </c>
      <c r="E116" s="71"/>
      <c r="F116" s="224" t="s">
        <v>190</v>
      </c>
      <c r="G116" s="71"/>
      <c r="H116" s="71"/>
      <c r="I116" s="182"/>
      <c r="J116" s="71"/>
      <c r="K116" s="71"/>
      <c r="L116" s="69"/>
      <c r="M116" s="225"/>
      <c r="N116" s="44"/>
      <c r="O116" s="44"/>
      <c r="P116" s="44"/>
      <c r="Q116" s="44"/>
      <c r="R116" s="44"/>
      <c r="S116" s="44"/>
      <c r="T116" s="92"/>
      <c r="AT116" s="21" t="s">
        <v>144</v>
      </c>
      <c r="AU116" s="21" t="s">
        <v>87</v>
      </c>
    </row>
    <row r="117" s="1" customFormat="1" ht="16.5" customHeight="1">
      <c r="B117" s="43"/>
      <c r="C117" s="211" t="s">
        <v>191</v>
      </c>
      <c r="D117" s="211" t="s">
        <v>137</v>
      </c>
      <c r="E117" s="212" t="s">
        <v>192</v>
      </c>
      <c r="F117" s="213" t="s">
        <v>193</v>
      </c>
      <c r="G117" s="214" t="s">
        <v>194</v>
      </c>
      <c r="H117" s="215">
        <v>110</v>
      </c>
      <c r="I117" s="216"/>
      <c r="J117" s="217">
        <f>ROUND(I117*H117,2)</f>
        <v>0</v>
      </c>
      <c r="K117" s="213" t="s">
        <v>141</v>
      </c>
      <c r="L117" s="69"/>
      <c r="M117" s="218" t="s">
        <v>22</v>
      </c>
      <c r="N117" s="219" t="s">
        <v>47</v>
      </c>
      <c r="O117" s="44"/>
      <c r="P117" s="220">
        <f>O117*H117</f>
        <v>0</v>
      </c>
      <c r="Q117" s="220">
        <v>0.015590796000000001</v>
      </c>
      <c r="R117" s="220">
        <f>Q117*H117</f>
        <v>1.71498756</v>
      </c>
      <c r="S117" s="220">
        <v>0</v>
      </c>
      <c r="T117" s="221">
        <f>S117*H117</f>
        <v>0</v>
      </c>
      <c r="AR117" s="21" t="s">
        <v>142</v>
      </c>
      <c r="AT117" s="21" t="s">
        <v>137</v>
      </c>
      <c r="AU117" s="21" t="s">
        <v>87</v>
      </c>
      <c r="AY117" s="21" t="s">
        <v>135</v>
      </c>
      <c r="BE117" s="222">
        <f>IF(N117="základní",J117,0)</f>
        <v>0</v>
      </c>
      <c r="BF117" s="222">
        <f>IF(N117="snížená",J117,0)</f>
        <v>0</v>
      </c>
      <c r="BG117" s="222">
        <f>IF(N117="zákl. přenesená",J117,0)</f>
        <v>0</v>
      </c>
      <c r="BH117" s="222">
        <f>IF(N117="sníž. přenesená",J117,0)</f>
        <v>0</v>
      </c>
      <c r="BI117" s="222">
        <f>IF(N117="nulová",J117,0)</f>
        <v>0</v>
      </c>
      <c r="BJ117" s="21" t="s">
        <v>24</v>
      </c>
      <c r="BK117" s="222">
        <f>ROUND(I117*H117,2)</f>
        <v>0</v>
      </c>
      <c r="BL117" s="21" t="s">
        <v>142</v>
      </c>
      <c r="BM117" s="21" t="s">
        <v>195</v>
      </c>
    </row>
    <row r="118" s="1" customFormat="1">
      <c r="B118" s="43"/>
      <c r="C118" s="71"/>
      <c r="D118" s="223" t="s">
        <v>144</v>
      </c>
      <c r="E118" s="71"/>
      <c r="F118" s="224" t="s">
        <v>196</v>
      </c>
      <c r="G118" s="71"/>
      <c r="H118" s="71"/>
      <c r="I118" s="182"/>
      <c r="J118" s="71"/>
      <c r="K118" s="71"/>
      <c r="L118" s="69"/>
      <c r="M118" s="225"/>
      <c r="N118" s="44"/>
      <c r="O118" s="44"/>
      <c r="P118" s="44"/>
      <c r="Q118" s="44"/>
      <c r="R118" s="44"/>
      <c r="S118" s="44"/>
      <c r="T118" s="92"/>
      <c r="AT118" s="21" t="s">
        <v>144</v>
      </c>
      <c r="AU118" s="21" t="s">
        <v>87</v>
      </c>
    </row>
    <row r="119" s="1" customFormat="1" ht="16.5" customHeight="1">
      <c r="B119" s="43"/>
      <c r="C119" s="211" t="s">
        <v>197</v>
      </c>
      <c r="D119" s="211" t="s">
        <v>137</v>
      </c>
      <c r="E119" s="212" t="s">
        <v>198</v>
      </c>
      <c r="F119" s="213" t="s">
        <v>199</v>
      </c>
      <c r="G119" s="214" t="s">
        <v>194</v>
      </c>
      <c r="H119" s="215">
        <v>100</v>
      </c>
      <c r="I119" s="216"/>
      <c r="J119" s="217">
        <f>ROUND(I119*H119,2)</f>
        <v>0</v>
      </c>
      <c r="K119" s="213" t="s">
        <v>141</v>
      </c>
      <c r="L119" s="69"/>
      <c r="M119" s="218" t="s">
        <v>22</v>
      </c>
      <c r="N119" s="219" t="s">
        <v>47</v>
      </c>
      <c r="O119" s="44"/>
      <c r="P119" s="220">
        <f>O119*H119</f>
        <v>0</v>
      </c>
      <c r="Q119" s="220">
        <v>0.017971748100000001</v>
      </c>
      <c r="R119" s="220">
        <f>Q119*H119</f>
        <v>1.79717481</v>
      </c>
      <c r="S119" s="220">
        <v>0</v>
      </c>
      <c r="T119" s="221">
        <f>S119*H119</f>
        <v>0</v>
      </c>
      <c r="AR119" s="21" t="s">
        <v>142</v>
      </c>
      <c r="AT119" s="21" t="s">
        <v>137</v>
      </c>
      <c r="AU119" s="21" t="s">
        <v>87</v>
      </c>
      <c r="AY119" s="21" t="s">
        <v>135</v>
      </c>
      <c r="BE119" s="222">
        <f>IF(N119="základní",J119,0)</f>
        <v>0</v>
      </c>
      <c r="BF119" s="222">
        <f>IF(N119="snížená",J119,0)</f>
        <v>0</v>
      </c>
      <c r="BG119" s="222">
        <f>IF(N119="zákl. přenesená",J119,0)</f>
        <v>0</v>
      </c>
      <c r="BH119" s="222">
        <f>IF(N119="sníž. přenesená",J119,0)</f>
        <v>0</v>
      </c>
      <c r="BI119" s="222">
        <f>IF(N119="nulová",J119,0)</f>
        <v>0</v>
      </c>
      <c r="BJ119" s="21" t="s">
        <v>24</v>
      </c>
      <c r="BK119" s="222">
        <f>ROUND(I119*H119,2)</f>
        <v>0</v>
      </c>
      <c r="BL119" s="21" t="s">
        <v>142</v>
      </c>
      <c r="BM119" s="21" t="s">
        <v>200</v>
      </c>
    </row>
    <row r="120" s="1" customFormat="1" ht="16.5" customHeight="1">
      <c r="B120" s="43"/>
      <c r="C120" s="211" t="s">
        <v>201</v>
      </c>
      <c r="D120" s="211" t="s">
        <v>137</v>
      </c>
      <c r="E120" s="212" t="s">
        <v>202</v>
      </c>
      <c r="F120" s="213" t="s">
        <v>203</v>
      </c>
      <c r="G120" s="214" t="s">
        <v>204</v>
      </c>
      <c r="H120" s="215">
        <v>205</v>
      </c>
      <c r="I120" s="216"/>
      <c r="J120" s="217">
        <f>ROUND(I120*H120,2)</f>
        <v>0</v>
      </c>
      <c r="K120" s="213" t="s">
        <v>141</v>
      </c>
      <c r="L120" s="69"/>
      <c r="M120" s="218" t="s">
        <v>22</v>
      </c>
      <c r="N120" s="219" t="s">
        <v>47</v>
      </c>
      <c r="O120" s="44"/>
      <c r="P120" s="220">
        <f>O120*H120</f>
        <v>0</v>
      </c>
      <c r="Q120" s="220">
        <v>0</v>
      </c>
      <c r="R120" s="220">
        <f>Q120*H120</f>
        <v>0</v>
      </c>
      <c r="S120" s="220">
        <v>0</v>
      </c>
      <c r="T120" s="221">
        <f>S120*H120</f>
        <v>0</v>
      </c>
      <c r="AR120" s="21" t="s">
        <v>142</v>
      </c>
      <c r="AT120" s="21" t="s">
        <v>137</v>
      </c>
      <c r="AU120" s="21" t="s">
        <v>87</v>
      </c>
      <c r="AY120" s="21" t="s">
        <v>135</v>
      </c>
      <c r="BE120" s="222">
        <f>IF(N120="základní",J120,0)</f>
        <v>0</v>
      </c>
      <c r="BF120" s="222">
        <f>IF(N120="snížená",J120,0)</f>
        <v>0</v>
      </c>
      <c r="BG120" s="222">
        <f>IF(N120="zákl. přenesená",J120,0)</f>
        <v>0</v>
      </c>
      <c r="BH120" s="222">
        <f>IF(N120="sníž. přenesená",J120,0)</f>
        <v>0</v>
      </c>
      <c r="BI120" s="222">
        <f>IF(N120="nulová",J120,0)</f>
        <v>0</v>
      </c>
      <c r="BJ120" s="21" t="s">
        <v>24</v>
      </c>
      <c r="BK120" s="222">
        <f>ROUND(I120*H120,2)</f>
        <v>0</v>
      </c>
      <c r="BL120" s="21" t="s">
        <v>142</v>
      </c>
      <c r="BM120" s="21" t="s">
        <v>205</v>
      </c>
    </row>
    <row r="121" s="1" customFormat="1">
      <c r="B121" s="43"/>
      <c r="C121" s="71"/>
      <c r="D121" s="223" t="s">
        <v>144</v>
      </c>
      <c r="E121" s="71"/>
      <c r="F121" s="224" t="s">
        <v>206</v>
      </c>
      <c r="G121" s="71"/>
      <c r="H121" s="71"/>
      <c r="I121" s="182"/>
      <c r="J121" s="71"/>
      <c r="K121" s="71"/>
      <c r="L121" s="69"/>
      <c r="M121" s="225"/>
      <c r="N121" s="44"/>
      <c r="O121" s="44"/>
      <c r="P121" s="44"/>
      <c r="Q121" s="44"/>
      <c r="R121" s="44"/>
      <c r="S121" s="44"/>
      <c r="T121" s="92"/>
      <c r="AT121" s="21" t="s">
        <v>144</v>
      </c>
      <c r="AU121" s="21" t="s">
        <v>87</v>
      </c>
    </row>
    <row r="122" s="1" customFormat="1" ht="25.5" customHeight="1">
      <c r="B122" s="43"/>
      <c r="C122" s="211" t="s">
        <v>10</v>
      </c>
      <c r="D122" s="211" t="s">
        <v>137</v>
      </c>
      <c r="E122" s="212" t="s">
        <v>207</v>
      </c>
      <c r="F122" s="213" t="s">
        <v>208</v>
      </c>
      <c r="G122" s="214" t="s">
        <v>153</v>
      </c>
      <c r="H122" s="215">
        <v>200</v>
      </c>
      <c r="I122" s="216"/>
      <c r="J122" s="217">
        <f>ROUND(I122*H122,2)</f>
        <v>0</v>
      </c>
      <c r="K122" s="213" t="s">
        <v>141</v>
      </c>
      <c r="L122" s="69"/>
      <c r="M122" s="218" t="s">
        <v>22</v>
      </c>
      <c r="N122" s="219" t="s">
        <v>47</v>
      </c>
      <c r="O122" s="44"/>
      <c r="P122" s="220">
        <f>O122*H122</f>
        <v>0</v>
      </c>
      <c r="Q122" s="220">
        <v>0</v>
      </c>
      <c r="R122" s="220">
        <f>Q122*H122</f>
        <v>0</v>
      </c>
      <c r="S122" s="220">
        <v>0</v>
      </c>
      <c r="T122" s="221">
        <f>S122*H122</f>
        <v>0</v>
      </c>
      <c r="AR122" s="21" t="s">
        <v>142</v>
      </c>
      <c r="AT122" s="21" t="s">
        <v>137</v>
      </c>
      <c r="AU122" s="21" t="s">
        <v>87</v>
      </c>
      <c r="AY122" s="21" t="s">
        <v>135</v>
      </c>
      <c r="BE122" s="222">
        <f>IF(N122="základní",J122,0)</f>
        <v>0</v>
      </c>
      <c r="BF122" s="222">
        <f>IF(N122="snížená",J122,0)</f>
        <v>0</v>
      </c>
      <c r="BG122" s="222">
        <f>IF(N122="zákl. přenesená",J122,0)</f>
        <v>0</v>
      </c>
      <c r="BH122" s="222">
        <f>IF(N122="sníž. přenesená",J122,0)</f>
        <v>0</v>
      </c>
      <c r="BI122" s="222">
        <f>IF(N122="nulová",J122,0)</f>
        <v>0</v>
      </c>
      <c r="BJ122" s="21" t="s">
        <v>24</v>
      </c>
      <c r="BK122" s="222">
        <f>ROUND(I122*H122,2)</f>
        <v>0</v>
      </c>
      <c r="BL122" s="21" t="s">
        <v>142</v>
      </c>
      <c r="BM122" s="21" t="s">
        <v>209</v>
      </c>
    </row>
    <row r="123" s="1" customFormat="1">
      <c r="B123" s="43"/>
      <c r="C123" s="71"/>
      <c r="D123" s="223" t="s">
        <v>144</v>
      </c>
      <c r="E123" s="71"/>
      <c r="F123" s="224" t="s">
        <v>210</v>
      </c>
      <c r="G123" s="71"/>
      <c r="H123" s="71"/>
      <c r="I123" s="182"/>
      <c r="J123" s="71"/>
      <c r="K123" s="71"/>
      <c r="L123" s="69"/>
      <c r="M123" s="225"/>
      <c r="N123" s="44"/>
      <c r="O123" s="44"/>
      <c r="P123" s="44"/>
      <c r="Q123" s="44"/>
      <c r="R123" s="44"/>
      <c r="S123" s="44"/>
      <c r="T123" s="92"/>
      <c r="AT123" s="21" t="s">
        <v>144</v>
      </c>
      <c r="AU123" s="21" t="s">
        <v>87</v>
      </c>
    </row>
    <row r="124" s="1" customFormat="1" ht="25.5" customHeight="1">
      <c r="B124" s="43"/>
      <c r="C124" s="211" t="s">
        <v>211</v>
      </c>
      <c r="D124" s="211" t="s">
        <v>137</v>
      </c>
      <c r="E124" s="212" t="s">
        <v>212</v>
      </c>
      <c r="F124" s="213" t="s">
        <v>213</v>
      </c>
      <c r="G124" s="214" t="s">
        <v>153</v>
      </c>
      <c r="H124" s="215">
        <v>200</v>
      </c>
      <c r="I124" s="216"/>
      <c r="J124" s="217">
        <f>ROUND(I124*H124,2)</f>
        <v>0</v>
      </c>
      <c r="K124" s="213" t="s">
        <v>141</v>
      </c>
      <c r="L124" s="69"/>
      <c r="M124" s="218" t="s">
        <v>22</v>
      </c>
      <c r="N124" s="219" t="s">
        <v>47</v>
      </c>
      <c r="O124" s="44"/>
      <c r="P124" s="220">
        <f>O124*H124</f>
        <v>0</v>
      </c>
      <c r="Q124" s="220">
        <v>0</v>
      </c>
      <c r="R124" s="220">
        <f>Q124*H124</f>
        <v>0</v>
      </c>
      <c r="S124" s="220">
        <v>0</v>
      </c>
      <c r="T124" s="221">
        <f>S124*H124</f>
        <v>0</v>
      </c>
      <c r="AR124" s="21" t="s">
        <v>142</v>
      </c>
      <c r="AT124" s="21" t="s">
        <v>137</v>
      </c>
      <c r="AU124" s="21" t="s">
        <v>87</v>
      </c>
      <c r="AY124" s="21" t="s">
        <v>135</v>
      </c>
      <c r="BE124" s="222">
        <f>IF(N124="základní",J124,0)</f>
        <v>0</v>
      </c>
      <c r="BF124" s="222">
        <f>IF(N124="snížená",J124,0)</f>
        <v>0</v>
      </c>
      <c r="BG124" s="222">
        <f>IF(N124="zákl. přenesená",J124,0)</f>
        <v>0</v>
      </c>
      <c r="BH124" s="222">
        <f>IF(N124="sníž. přenesená",J124,0)</f>
        <v>0</v>
      </c>
      <c r="BI124" s="222">
        <f>IF(N124="nulová",J124,0)</f>
        <v>0</v>
      </c>
      <c r="BJ124" s="21" t="s">
        <v>24</v>
      </c>
      <c r="BK124" s="222">
        <f>ROUND(I124*H124,2)</f>
        <v>0</v>
      </c>
      <c r="BL124" s="21" t="s">
        <v>142</v>
      </c>
      <c r="BM124" s="21" t="s">
        <v>214</v>
      </c>
    </row>
    <row r="125" s="1" customFormat="1" ht="25.5" customHeight="1">
      <c r="B125" s="43"/>
      <c r="C125" s="211" t="s">
        <v>215</v>
      </c>
      <c r="D125" s="211" t="s">
        <v>137</v>
      </c>
      <c r="E125" s="212" t="s">
        <v>216</v>
      </c>
      <c r="F125" s="213" t="s">
        <v>217</v>
      </c>
      <c r="G125" s="214" t="s">
        <v>153</v>
      </c>
      <c r="H125" s="215">
        <v>150</v>
      </c>
      <c r="I125" s="216"/>
      <c r="J125" s="217">
        <f>ROUND(I125*H125,2)</f>
        <v>0</v>
      </c>
      <c r="K125" s="213" t="s">
        <v>141</v>
      </c>
      <c r="L125" s="69"/>
      <c r="M125" s="218" t="s">
        <v>22</v>
      </c>
      <c r="N125" s="219" t="s">
        <v>47</v>
      </c>
      <c r="O125" s="44"/>
      <c r="P125" s="220">
        <f>O125*H125</f>
        <v>0</v>
      </c>
      <c r="Q125" s="220">
        <v>0</v>
      </c>
      <c r="R125" s="220">
        <f>Q125*H125</f>
        <v>0</v>
      </c>
      <c r="S125" s="220">
        <v>0</v>
      </c>
      <c r="T125" s="221">
        <f>S125*H125</f>
        <v>0</v>
      </c>
      <c r="AR125" s="21" t="s">
        <v>142</v>
      </c>
      <c r="AT125" s="21" t="s">
        <v>137</v>
      </c>
      <c r="AU125" s="21" t="s">
        <v>87</v>
      </c>
      <c r="AY125" s="21" t="s">
        <v>135</v>
      </c>
      <c r="BE125" s="222">
        <f>IF(N125="základní",J125,0)</f>
        <v>0</v>
      </c>
      <c r="BF125" s="222">
        <f>IF(N125="snížená",J125,0)</f>
        <v>0</v>
      </c>
      <c r="BG125" s="222">
        <f>IF(N125="zákl. přenesená",J125,0)</f>
        <v>0</v>
      </c>
      <c r="BH125" s="222">
        <f>IF(N125="sníž. přenesená",J125,0)</f>
        <v>0</v>
      </c>
      <c r="BI125" s="222">
        <f>IF(N125="nulová",J125,0)</f>
        <v>0</v>
      </c>
      <c r="BJ125" s="21" t="s">
        <v>24</v>
      </c>
      <c r="BK125" s="222">
        <f>ROUND(I125*H125,2)</f>
        <v>0</v>
      </c>
      <c r="BL125" s="21" t="s">
        <v>142</v>
      </c>
      <c r="BM125" s="21" t="s">
        <v>218</v>
      </c>
    </row>
    <row r="126" s="1" customFormat="1" ht="25.5" customHeight="1">
      <c r="B126" s="43"/>
      <c r="C126" s="211" t="s">
        <v>219</v>
      </c>
      <c r="D126" s="211" t="s">
        <v>137</v>
      </c>
      <c r="E126" s="212" t="s">
        <v>220</v>
      </c>
      <c r="F126" s="213" t="s">
        <v>221</v>
      </c>
      <c r="G126" s="214" t="s">
        <v>153</v>
      </c>
      <c r="H126" s="215">
        <v>900</v>
      </c>
      <c r="I126" s="216"/>
      <c r="J126" s="217">
        <f>ROUND(I126*H126,2)</f>
        <v>0</v>
      </c>
      <c r="K126" s="213" t="s">
        <v>141</v>
      </c>
      <c r="L126" s="69"/>
      <c r="M126" s="218" t="s">
        <v>22</v>
      </c>
      <c r="N126" s="219" t="s">
        <v>47</v>
      </c>
      <c r="O126" s="44"/>
      <c r="P126" s="220">
        <f>O126*H126</f>
        <v>0</v>
      </c>
      <c r="Q126" s="220">
        <v>0</v>
      </c>
      <c r="R126" s="220">
        <f>Q126*H126</f>
        <v>0</v>
      </c>
      <c r="S126" s="220">
        <v>0</v>
      </c>
      <c r="T126" s="221">
        <f>S126*H126</f>
        <v>0</v>
      </c>
      <c r="AR126" s="21" t="s">
        <v>142</v>
      </c>
      <c r="AT126" s="21" t="s">
        <v>137</v>
      </c>
      <c r="AU126" s="21" t="s">
        <v>87</v>
      </c>
      <c r="AY126" s="21" t="s">
        <v>135</v>
      </c>
      <c r="BE126" s="222">
        <f>IF(N126="základní",J126,0)</f>
        <v>0</v>
      </c>
      <c r="BF126" s="222">
        <f>IF(N126="snížená",J126,0)</f>
        <v>0</v>
      </c>
      <c r="BG126" s="222">
        <f>IF(N126="zákl. přenesená",J126,0)</f>
        <v>0</v>
      </c>
      <c r="BH126" s="222">
        <f>IF(N126="sníž. přenesená",J126,0)</f>
        <v>0</v>
      </c>
      <c r="BI126" s="222">
        <f>IF(N126="nulová",J126,0)</f>
        <v>0</v>
      </c>
      <c r="BJ126" s="21" t="s">
        <v>24</v>
      </c>
      <c r="BK126" s="222">
        <f>ROUND(I126*H126,2)</f>
        <v>0</v>
      </c>
      <c r="BL126" s="21" t="s">
        <v>142</v>
      </c>
      <c r="BM126" s="21" t="s">
        <v>222</v>
      </c>
    </row>
    <row r="127" s="1" customFormat="1">
      <c r="B127" s="43"/>
      <c r="C127" s="71"/>
      <c r="D127" s="223" t="s">
        <v>144</v>
      </c>
      <c r="E127" s="71"/>
      <c r="F127" s="224" t="s">
        <v>223</v>
      </c>
      <c r="G127" s="71"/>
      <c r="H127" s="71"/>
      <c r="I127" s="182"/>
      <c r="J127" s="71"/>
      <c r="K127" s="71"/>
      <c r="L127" s="69"/>
      <c r="M127" s="225"/>
      <c r="N127" s="44"/>
      <c r="O127" s="44"/>
      <c r="P127" s="44"/>
      <c r="Q127" s="44"/>
      <c r="R127" s="44"/>
      <c r="S127" s="44"/>
      <c r="T127" s="92"/>
      <c r="AT127" s="21" t="s">
        <v>144</v>
      </c>
      <c r="AU127" s="21" t="s">
        <v>87</v>
      </c>
    </row>
    <row r="128" s="1" customFormat="1" ht="25.5" customHeight="1">
      <c r="B128" s="43"/>
      <c r="C128" s="211" t="s">
        <v>224</v>
      </c>
      <c r="D128" s="211" t="s">
        <v>137</v>
      </c>
      <c r="E128" s="212" t="s">
        <v>225</v>
      </c>
      <c r="F128" s="213" t="s">
        <v>226</v>
      </c>
      <c r="G128" s="214" t="s">
        <v>153</v>
      </c>
      <c r="H128" s="215">
        <v>900</v>
      </c>
      <c r="I128" s="216"/>
      <c r="J128" s="217">
        <f>ROUND(I128*H128,2)</f>
        <v>0</v>
      </c>
      <c r="K128" s="213" t="s">
        <v>141</v>
      </c>
      <c r="L128" s="69"/>
      <c r="M128" s="218" t="s">
        <v>22</v>
      </c>
      <c r="N128" s="219" t="s">
        <v>47</v>
      </c>
      <c r="O128" s="44"/>
      <c r="P128" s="220">
        <f>O128*H128</f>
        <v>0</v>
      </c>
      <c r="Q128" s="220">
        <v>0</v>
      </c>
      <c r="R128" s="220">
        <f>Q128*H128</f>
        <v>0</v>
      </c>
      <c r="S128" s="220">
        <v>0</v>
      </c>
      <c r="T128" s="221">
        <f>S128*H128</f>
        <v>0</v>
      </c>
      <c r="AR128" s="21" t="s">
        <v>142</v>
      </c>
      <c r="AT128" s="21" t="s">
        <v>137</v>
      </c>
      <c r="AU128" s="21" t="s">
        <v>87</v>
      </c>
      <c r="AY128" s="21" t="s">
        <v>135</v>
      </c>
      <c r="BE128" s="222">
        <f>IF(N128="základní",J128,0)</f>
        <v>0</v>
      </c>
      <c r="BF128" s="222">
        <f>IF(N128="snížená",J128,0)</f>
        <v>0</v>
      </c>
      <c r="BG128" s="222">
        <f>IF(N128="zákl. přenesená",J128,0)</f>
        <v>0</v>
      </c>
      <c r="BH128" s="222">
        <f>IF(N128="sníž. přenesená",J128,0)</f>
        <v>0</v>
      </c>
      <c r="BI128" s="222">
        <f>IF(N128="nulová",J128,0)</f>
        <v>0</v>
      </c>
      <c r="BJ128" s="21" t="s">
        <v>24</v>
      </c>
      <c r="BK128" s="222">
        <f>ROUND(I128*H128,2)</f>
        <v>0</v>
      </c>
      <c r="BL128" s="21" t="s">
        <v>142</v>
      </c>
      <c r="BM128" s="21" t="s">
        <v>227</v>
      </c>
    </row>
    <row r="129" s="1" customFormat="1" ht="16.5" customHeight="1">
      <c r="B129" s="43"/>
      <c r="C129" s="211" t="s">
        <v>228</v>
      </c>
      <c r="D129" s="211" t="s">
        <v>137</v>
      </c>
      <c r="E129" s="212" t="s">
        <v>229</v>
      </c>
      <c r="F129" s="213" t="s">
        <v>230</v>
      </c>
      <c r="G129" s="214" t="s">
        <v>153</v>
      </c>
      <c r="H129" s="215">
        <v>700</v>
      </c>
      <c r="I129" s="216"/>
      <c r="J129" s="217">
        <f>ROUND(I129*H129,2)</f>
        <v>0</v>
      </c>
      <c r="K129" s="213" t="s">
        <v>141</v>
      </c>
      <c r="L129" s="69"/>
      <c r="M129" s="218" t="s">
        <v>22</v>
      </c>
      <c r="N129" s="219" t="s">
        <v>47</v>
      </c>
      <c r="O129" s="44"/>
      <c r="P129" s="220">
        <f>O129*H129</f>
        <v>0</v>
      </c>
      <c r="Q129" s="220">
        <v>0</v>
      </c>
      <c r="R129" s="220">
        <f>Q129*H129</f>
        <v>0</v>
      </c>
      <c r="S129" s="220">
        <v>0</v>
      </c>
      <c r="T129" s="221">
        <f>S129*H129</f>
        <v>0</v>
      </c>
      <c r="AR129" s="21" t="s">
        <v>142</v>
      </c>
      <c r="AT129" s="21" t="s">
        <v>137</v>
      </c>
      <c r="AU129" s="21" t="s">
        <v>87</v>
      </c>
      <c r="AY129" s="21" t="s">
        <v>135</v>
      </c>
      <c r="BE129" s="222">
        <f>IF(N129="základní",J129,0)</f>
        <v>0</v>
      </c>
      <c r="BF129" s="222">
        <f>IF(N129="snížená",J129,0)</f>
        <v>0</v>
      </c>
      <c r="BG129" s="222">
        <f>IF(N129="zákl. přenesená",J129,0)</f>
        <v>0</v>
      </c>
      <c r="BH129" s="222">
        <f>IF(N129="sníž. přenesená",J129,0)</f>
        <v>0</v>
      </c>
      <c r="BI129" s="222">
        <f>IF(N129="nulová",J129,0)</f>
        <v>0</v>
      </c>
      <c r="BJ129" s="21" t="s">
        <v>24</v>
      </c>
      <c r="BK129" s="222">
        <f>ROUND(I129*H129,2)</f>
        <v>0</v>
      </c>
      <c r="BL129" s="21" t="s">
        <v>142</v>
      </c>
      <c r="BM129" s="21" t="s">
        <v>231</v>
      </c>
    </row>
    <row r="130" s="1" customFormat="1" ht="25.5" customHeight="1">
      <c r="B130" s="43"/>
      <c r="C130" s="211" t="s">
        <v>9</v>
      </c>
      <c r="D130" s="211" t="s">
        <v>137</v>
      </c>
      <c r="E130" s="212" t="s">
        <v>232</v>
      </c>
      <c r="F130" s="213" t="s">
        <v>233</v>
      </c>
      <c r="G130" s="214" t="s">
        <v>153</v>
      </c>
      <c r="H130" s="215">
        <v>60</v>
      </c>
      <c r="I130" s="216"/>
      <c r="J130" s="217">
        <f>ROUND(I130*H130,2)</f>
        <v>0</v>
      </c>
      <c r="K130" s="213" t="s">
        <v>141</v>
      </c>
      <c r="L130" s="69"/>
      <c r="M130" s="218" t="s">
        <v>22</v>
      </c>
      <c r="N130" s="219" t="s">
        <v>47</v>
      </c>
      <c r="O130" s="44"/>
      <c r="P130" s="220">
        <f>O130*H130</f>
        <v>0</v>
      </c>
      <c r="Q130" s="220">
        <v>0</v>
      </c>
      <c r="R130" s="220">
        <f>Q130*H130</f>
        <v>0</v>
      </c>
      <c r="S130" s="220">
        <v>0</v>
      </c>
      <c r="T130" s="221">
        <f>S130*H130</f>
        <v>0</v>
      </c>
      <c r="AR130" s="21" t="s">
        <v>142</v>
      </c>
      <c r="AT130" s="21" t="s">
        <v>137</v>
      </c>
      <c r="AU130" s="21" t="s">
        <v>87</v>
      </c>
      <c r="AY130" s="21" t="s">
        <v>135</v>
      </c>
      <c r="BE130" s="222">
        <f>IF(N130="základní",J130,0)</f>
        <v>0</v>
      </c>
      <c r="BF130" s="222">
        <f>IF(N130="snížená",J130,0)</f>
        <v>0</v>
      </c>
      <c r="BG130" s="222">
        <f>IF(N130="zákl. přenesená",J130,0)</f>
        <v>0</v>
      </c>
      <c r="BH130" s="222">
        <f>IF(N130="sníž. přenesená",J130,0)</f>
        <v>0</v>
      </c>
      <c r="BI130" s="222">
        <f>IF(N130="nulová",J130,0)</f>
        <v>0</v>
      </c>
      <c r="BJ130" s="21" t="s">
        <v>24</v>
      </c>
      <c r="BK130" s="222">
        <f>ROUND(I130*H130,2)</f>
        <v>0</v>
      </c>
      <c r="BL130" s="21" t="s">
        <v>142</v>
      </c>
      <c r="BM130" s="21" t="s">
        <v>234</v>
      </c>
    </row>
    <row r="131" s="1" customFormat="1">
      <c r="B131" s="43"/>
      <c r="C131" s="71"/>
      <c r="D131" s="223" t="s">
        <v>144</v>
      </c>
      <c r="E131" s="71"/>
      <c r="F131" s="224" t="s">
        <v>235</v>
      </c>
      <c r="G131" s="71"/>
      <c r="H131" s="71"/>
      <c r="I131" s="182"/>
      <c r="J131" s="71"/>
      <c r="K131" s="71"/>
      <c r="L131" s="69"/>
      <c r="M131" s="225"/>
      <c r="N131" s="44"/>
      <c r="O131" s="44"/>
      <c r="P131" s="44"/>
      <c r="Q131" s="44"/>
      <c r="R131" s="44"/>
      <c r="S131" s="44"/>
      <c r="T131" s="92"/>
      <c r="AT131" s="21" t="s">
        <v>144</v>
      </c>
      <c r="AU131" s="21" t="s">
        <v>87</v>
      </c>
    </row>
    <row r="132" s="1" customFormat="1" ht="25.5" customHeight="1">
      <c r="B132" s="43"/>
      <c r="C132" s="211" t="s">
        <v>236</v>
      </c>
      <c r="D132" s="211" t="s">
        <v>137</v>
      </c>
      <c r="E132" s="212" t="s">
        <v>237</v>
      </c>
      <c r="F132" s="213" t="s">
        <v>238</v>
      </c>
      <c r="G132" s="214" t="s">
        <v>153</v>
      </c>
      <c r="H132" s="215">
        <v>60</v>
      </c>
      <c r="I132" s="216"/>
      <c r="J132" s="217">
        <f>ROUND(I132*H132,2)</f>
        <v>0</v>
      </c>
      <c r="K132" s="213" t="s">
        <v>141</v>
      </c>
      <c r="L132" s="69"/>
      <c r="M132" s="218" t="s">
        <v>22</v>
      </c>
      <c r="N132" s="219" t="s">
        <v>47</v>
      </c>
      <c r="O132" s="44"/>
      <c r="P132" s="220">
        <f>O132*H132</f>
        <v>0</v>
      </c>
      <c r="Q132" s="220">
        <v>0</v>
      </c>
      <c r="R132" s="220">
        <f>Q132*H132</f>
        <v>0</v>
      </c>
      <c r="S132" s="220">
        <v>0</v>
      </c>
      <c r="T132" s="221">
        <f>S132*H132</f>
        <v>0</v>
      </c>
      <c r="AR132" s="21" t="s">
        <v>142</v>
      </c>
      <c r="AT132" s="21" t="s">
        <v>137</v>
      </c>
      <c r="AU132" s="21" t="s">
        <v>87</v>
      </c>
      <c r="AY132" s="21" t="s">
        <v>135</v>
      </c>
      <c r="BE132" s="222">
        <f>IF(N132="základní",J132,0)</f>
        <v>0</v>
      </c>
      <c r="BF132" s="222">
        <f>IF(N132="snížená",J132,0)</f>
        <v>0</v>
      </c>
      <c r="BG132" s="222">
        <f>IF(N132="zákl. přenesená",J132,0)</f>
        <v>0</v>
      </c>
      <c r="BH132" s="222">
        <f>IF(N132="sníž. přenesená",J132,0)</f>
        <v>0</v>
      </c>
      <c r="BI132" s="222">
        <f>IF(N132="nulová",J132,0)</f>
        <v>0</v>
      </c>
      <c r="BJ132" s="21" t="s">
        <v>24</v>
      </c>
      <c r="BK132" s="222">
        <f>ROUND(I132*H132,2)</f>
        <v>0</v>
      </c>
      <c r="BL132" s="21" t="s">
        <v>142</v>
      </c>
      <c r="BM132" s="21" t="s">
        <v>239</v>
      </c>
    </row>
    <row r="133" s="1" customFormat="1" ht="25.5" customHeight="1">
      <c r="B133" s="43"/>
      <c r="C133" s="211" t="s">
        <v>240</v>
      </c>
      <c r="D133" s="211" t="s">
        <v>137</v>
      </c>
      <c r="E133" s="212" t="s">
        <v>241</v>
      </c>
      <c r="F133" s="213" t="s">
        <v>242</v>
      </c>
      <c r="G133" s="214" t="s">
        <v>153</v>
      </c>
      <c r="H133" s="215">
        <v>40</v>
      </c>
      <c r="I133" s="216"/>
      <c r="J133" s="217">
        <f>ROUND(I133*H133,2)</f>
        <v>0</v>
      </c>
      <c r="K133" s="213" t="s">
        <v>141</v>
      </c>
      <c r="L133" s="69"/>
      <c r="M133" s="218" t="s">
        <v>22</v>
      </c>
      <c r="N133" s="219" t="s">
        <v>47</v>
      </c>
      <c r="O133" s="44"/>
      <c r="P133" s="220">
        <f>O133*H133</f>
        <v>0</v>
      </c>
      <c r="Q133" s="220">
        <v>0</v>
      </c>
      <c r="R133" s="220">
        <f>Q133*H133</f>
        <v>0</v>
      </c>
      <c r="S133" s="220">
        <v>0</v>
      </c>
      <c r="T133" s="221">
        <f>S133*H133</f>
        <v>0</v>
      </c>
      <c r="AR133" s="21" t="s">
        <v>142</v>
      </c>
      <c r="AT133" s="21" t="s">
        <v>137</v>
      </c>
      <c r="AU133" s="21" t="s">
        <v>87</v>
      </c>
      <c r="AY133" s="21" t="s">
        <v>135</v>
      </c>
      <c r="BE133" s="222">
        <f>IF(N133="základní",J133,0)</f>
        <v>0</v>
      </c>
      <c r="BF133" s="222">
        <f>IF(N133="snížená",J133,0)</f>
        <v>0</v>
      </c>
      <c r="BG133" s="222">
        <f>IF(N133="zákl. přenesená",J133,0)</f>
        <v>0</v>
      </c>
      <c r="BH133" s="222">
        <f>IF(N133="sníž. přenesená",J133,0)</f>
        <v>0</v>
      </c>
      <c r="BI133" s="222">
        <f>IF(N133="nulová",J133,0)</f>
        <v>0</v>
      </c>
      <c r="BJ133" s="21" t="s">
        <v>24</v>
      </c>
      <c r="BK133" s="222">
        <f>ROUND(I133*H133,2)</f>
        <v>0</v>
      </c>
      <c r="BL133" s="21" t="s">
        <v>142</v>
      </c>
      <c r="BM133" s="21" t="s">
        <v>243</v>
      </c>
    </row>
    <row r="134" s="1" customFormat="1" ht="16.5" customHeight="1">
      <c r="B134" s="43"/>
      <c r="C134" s="211" t="s">
        <v>244</v>
      </c>
      <c r="D134" s="211" t="s">
        <v>137</v>
      </c>
      <c r="E134" s="212" t="s">
        <v>245</v>
      </c>
      <c r="F134" s="213" t="s">
        <v>246</v>
      </c>
      <c r="G134" s="214" t="s">
        <v>153</v>
      </c>
      <c r="H134" s="215">
        <v>20</v>
      </c>
      <c r="I134" s="216"/>
      <c r="J134" s="217">
        <f>ROUND(I134*H134,2)</f>
        <v>0</v>
      </c>
      <c r="K134" s="213" t="s">
        <v>141</v>
      </c>
      <c r="L134" s="69"/>
      <c r="M134" s="218" t="s">
        <v>22</v>
      </c>
      <c r="N134" s="219" t="s">
        <v>47</v>
      </c>
      <c r="O134" s="44"/>
      <c r="P134" s="220">
        <f>O134*H134</f>
        <v>0</v>
      </c>
      <c r="Q134" s="220">
        <v>0</v>
      </c>
      <c r="R134" s="220">
        <f>Q134*H134</f>
        <v>0</v>
      </c>
      <c r="S134" s="220">
        <v>0</v>
      </c>
      <c r="T134" s="221">
        <f>S134*H134</f>
        <v>0</v>
      </c>
      <c r="AR134" s="21" t="s">
        <v>142</v>
      </c>
      <c r="AT134" s="21" t="s">
        <v>137</v>
      </c>
      <c r="AU134" s="21" t="s">
        <v>87</v>
      </c>
      <c r="AY134" s="21" t="s">
        <v>135</v>
      </c>
      <c r="BE134" s="222">
        <f>IF(N134="základní",J134,0)</f>
        <v>0</v>
      </c>
      <c r="BF134" s="222">
        <f>IF(N134="snížená",J134,0)</f>
        <v>0</v>
      </c>
      <c r="BG134" s="222">
        <f>IF(N134="zákl. přenesená",J134,0)</f>
        <v>0</v>
      </c>
      <c r="BH134" s="222">
        <f>IF(N134="sníž. přenesená",J134,0)</f>
        <v>0</v>
      </c>
      <c r="BI134" s="222">
        <f>IF(N134="nulová",J134,0)</f>
        <v>0</v>
      </c>
      <c r="BJ134" s="21" t="s">
        <v>24</v>
      </c>
      <c r="BK134" s="222">
        <f>ROUND(I134*H134,2)</f>
        <v>0</v>
      </c>
      <c r="BL134" s="21" t="s">
        <v>142</v>
      </c>
      <c r="BM134" s="21" t="s">
        <v>247</v>
      </c>
    </row>
    <row r="135" s="1" customFormat="1">
      <c r="B135" s="43"/>
      <c r="C135" s="71"/>
      <c r="D135" s="223" t="s">
        <v>144</v>
      </c>
      <c r="E135" s="71"/>
      <c r="F135" s="224" t="s">
        <v>248</v>
      </c>
      <c r="G135" s="71"/>
      <c r="H135" s="71"/>
      <c r="I135" s="182"/>
      <c r="J135" s="71"/>
      <c r="K135" s="71"/>
      <c r="L135" s="69"/>
      <c r="M135" s="225"/>
      <c r="N135" s="44"/>
      <c r="O135" s="44"/>
      <c r="P135" s="44"/>
      <c r="Q135" s="44"/>
      <c r="R135" s="44"/>
      <c r="S135" s="44"/>
      <c r="T135" s="92"/>
      <c r="AT135" s="21" t="s">
        <v>144</v>
      </c>
      <c r="AU135" s="21" t="s">
        <v>87</v>
      </c>
    </row>
    <row r="136" s="1" customFormat="1" ht="25.5" customHeight="1">
      <c r="B136" s="43"/>
      <c r="C136" s="211" t="s">
        <v>249</v>
      </c>
      <c r="D136" s="211" t="s">
        <v>137</v>
      </c>
      <c r="E136" s="212" t="s">
        <v>250</v>
      </c>
      <c r="F136" s="213" t="s">
        <v>251</v>
      </c>
      <c r="G136" s="214" t="s">
        <v>153</v>
      </c>
      <c r="H136" s="215">
        <v>20</v>
      </c>
      <c r="I136" s="216"/>
      <c r="J136" s="217">
        <f>ROUND(I136*H136,2)</f>
        <v>0</v>
      </c>
      <c r="K136" s="213" t="s">
        <v>141</v>
      </c>
      <c r="L136" s="69"/>
      <c r="M136" s="218" t="s">
        <v>22</v>
      </c>
      <c r="N136" s="219" t="s">
        <v>47</v>
      </c>
      <c r="O136" s="44"/>
      <c r="P136" s="220">
        <f>O136*H136</f>
        <v>0</v>
      </c>
      <c r="Q136" s="220">
        <v>0</v>
      </c>
      <c r="R136" s="220">
        <f>Q136*H136</f>
        <v>0</v>
      </c>
      <c r="S136" s="220">
        <v>0</v>
      </c>
      <c r="T136" s="221">
        <f>S136*H136</f>
        <v>0</v>
      </c>
      <c r="AR136" s="21" t="s">
        <v>142</v>
      </c>
      <c r="AT136" s="21" t="s">
        <v>137</v>
      </c>
      <c r="AU136" s="21" t="s">
        <v>87</v>
      </c>
      <c r="AY136" s="21" t="s">
        <v>135</v>
      </c>
      <c r="BE136" s="222">
        <f>IF(N136="základní",J136,0)</f>
        <v>0</v>
      </c>
      <c r="BF136" s="222">
        <f>IF(N136="snížená",J136,0)</f>
        <v>0</v>
      </c>
      <c r="BG136" s="222">
        <f>IF(N136="zákl. přenesená",J136,0)</f>
        <v>0</v>
      </c>
      <c r="BH136" s="222">
        <f>IF(N136="sníž. přenesená",J136,0)</f>
        <v>0</v>
      </c>
      <c r="BI136" s="222">
        <f>IF(N136="nulová",J136,0)</f>
        <v>0</v>
      </c>
      <c r="BJ136" s="21" t="s">
        <v>24</v>
      </c>
      <c r="BK136" s="222">
        <f>ROUND(I136*H136,2)</f>
        <v>0</v>
      </c>
      <c r="BL136" s="21" t="s">
        <v>142</v>
      </c>
      <c r="BM136" s="21" t="s">
        <v>252</v>
      </c>
    </row>
    <row r="137" s="1" customFormat="1" ht="25.5" customHeight="1">
      <c r="B137" s="43"/>
      <c r="C137" s="211" t="s">
        <v>253</v>
      </c>
      <c r="D137" s="211" t="s">
        <v>137</v>
      </c>
      <c r="E137" s="212" t="s">
        <v>254</v>
      </c>
      <c r="F137" s="213" t="s">
        <v>255</v>
      </c>
      <c r="G137" s="214" t="s">
        <v>153</v>
      </c>
      <c r="H137" s="215">
        <v>20</v>
      </c>
      <c r="I137" s="216"/>
      <c r="J137" s="217">
        <f>ROUND(I137*H137,2)</f>
        <v>0</v>
      </c>
      <c r="K137" s="213" t="s">
        <v>141</v>
      </c>
      <c r="L137" s="69"/>
      <c r="M137" s="218" t="s">
        <v>22</v>
      </c>
      <c r="N137" s="219" t="s">
        <v>47</v>
      </c>
      <c r="O137" s="44"/>
      <c r="P137" s="220">
        <f>O137*H137</f>
        <v>0</v>
      </c>
      <c r="Q137" s="220">
        <v>0</v>
      </c>
      <c r="R137" s="220">
        <f>Q137*H137</f>
        <v>0</v>
      </c>
      <c r="S137" s="220">
        <v>0</v>
      </c>
      <c r="T137" s="221">
        <f>S137*H137</f>
        <v>0</v>
      </c>
      <c r="AR137" s="21" t="s">
        <v>142</v>
      </c>
      <c r="AT137" s="21" t="s">
        <v>137</v>
      </c>
      <c r="AU137" s="21" t="s">
        <v>87</v>
      </c>
      <c r="AY137" s="21" t="s">
        <v>135</v>
      </c>
      <c r="BE137" s="222">
        <f>IF(N137="základní",J137,0)</f>
        <v>0</v>
      </c>
      <c r="BF137" s="222">
        <f>IF(N137="snížená",J137,0)</f>
        <v>0</v>
      </c>
      <c r="BG137" s="222">
        <f>IF(N137="zákl. přenesená",J137,0)</f>
        <v>0</v>
      </c>
      <c r="BH137" s="222">
        <f>IF(N137="sníž. přenesená",J137,0)</f>
        <v>0</v>
      </c>
      <c r="BI137" s="222">
        <f>IF(N137="nulová",J137,0)</f>
        <v>0</v>
      </c>
      <c r="BJ137" s="21" t="s">
        <v>24</v>
      </c>
      <c r="BK137" s="222">
        <f>ROUND(I137*H137,2)</f>
        <v>0</v>
      </c>
      <c r="BL137" s="21" t="s">
        <v>142</v>
      </c>
      <c r="BM137" s="21" t="s">
        <v>256</v>
      </c>
    </row>
    <row r="138" s="1" customFormat="1" ht="25.5" customHeight="1">
      <c r="B138" s="43"/>
      <c r="C138" s="211" t="s">
        <v>257</v>
      </c>
      <c r="D138" s="211" t="s">
        <v>137</v>
      </c>
      <c r="E138" s="212" t="s">
        <v>258</v>
      </c>
      <c r="F138" s="213" t="s">
        <v>259</v>
      </c>
      <c r="G138" s="214" t="s">
        <v>153</v>
      </c>
      <c r="H138" s="215">
        <v>20</v>
      </c>
      <c r="I138" s="216"/>
      <c r="J138" s="217">
        <f>ROUND(I138*H138,2)</f>
        <v>0</v>
      </c>
      <c r="K138" s="213" t="s">
        <v>141</v>
      </c>
      <c r="L138" s="69"/>
      <c r="M138" s="218" t="s">
        <v>22</v>
      </c>
      <c r="N138" s="219" t="s">
        <v>47</v>
      </c>
      <c r="O138" s="44"/>
      <c r="P138" s="220">
        <f>O138*H138</f>
        <v>0</v>
      </c>
      <c r="Q138" s="220">
        <v>0</v>
      </c>
      <c r="R138" s="220">
        <f>Q138*H138</f>
        <v>0</v>
      </c>
      <c r="S138" s="220">
        <v>0</v>
      </c>
      <c r="T138" s="221">
        <f>S138*H138</f>
        <v>0</v>
      </c>
      <c r="AR138" s="21" t="s">
        <v>142</v>
      </c>
      <c r="AT138" s="21" t="s">
        <v>137</v>
      </c>
      <c r="AU138" s="21" t="s">
        <v>87</v>
      </c>
      <c r="AY138" s="21" t="s">
        <v>135</v>
      </c>
      <c r="BE138" s="222">
        <f>IF(N138="základní",J138,0)</f>
        <v>0</v>
      </c>
      <c r="BF138" s="222">
        <f>IF(N138="snížená",J138,0)</f>
        <v>0</v>
      </c>
      <c r="BG138" s="222">
        <f>IF(N138="zákl. přenesená",J138,0)</f>
        <v>0</v>
      </c>
      <c r="BH138" s="222">
        <f>IF(N138="sníž. přenesená",J138,0)</f>
        <v>0</v>
      </c>
      <c r="BI138" s="222">
        <f>IF(N138="nulová",J138,0)</f>
        <v>0</v>
      </c>
      <c r="BJ138" s="21" t="s">
        <v>24</v>
      </c>
      <c r="BK138" s="222">
        <f>ROUND(I138*H138,2)</f>
        <v>0</v>
      </c>
      <c r="BL138" s="21" t="s">
        <v>142</v>
      </c>
      <c r="BM138" s="21" t="s">
        <v>260</v>
      </c>
    </row>
    <row r="139" s="1" customFormat="1" ht="25.5" customHeight="1">
      <c r="B139" s="43"/>
      <c r="C139" s="211" t="s">
        <v>261</v>
      </c>
      <c r="D139" s="211" t="s">
        <v>137</v>
      </c>
      <c r="E139" s="212" t="s">
        <v>262</v>
      </c>
      <c r="F139" s="213" t="s">
        <v>263</v>
      </c>
      <c r="G139" s="214" t="s">
        <v>140</v>
      </c>
      <c r="H139" s="215">
        <v>200</v>
      </c>
      <c r="I139" s="216"/>
      <c r="J139" s="217">
        <f>ROUND(I139*H139,2)</f>
        <v>0</v>
      </c>
      <c r="K139" s="213" t="s">
        <v>141</v>
      </c>
      <c r="L139" s="69"/>
      <c r="M139" s="218" t="s">
        <v>22</v>
      </c>
      <c r="N139" s="219" t="s">
        <v>47</v>
      </c>
      <c r="O139" s="44"/>
      <c r="P139" s="220">
        <f>O139*H139</f>
        <v>0</v>
      </c>
      <c r="Q139" s="220">
        <v>0.0019955099999999998</v>
      </c>
      <c r="R139" s="220">
        <f>Q139*H139</f>
        <v>0.39910199999999996</v>
      </c>
      <c r="S139" s="220">
        <v>0</v>
      </c>
      <c r="T139" s="221">
        <f>S139*H139</f>
        <v>0</v>
      </c>
      <c r="AR139" s="21" t="s">
        <v>142</v>
      </c>
      <c r="AT139" s="21" t="s">
        <v>137</v>
      </c>
      <c r="AU139" s="21" t="s">
        <v>87</v>
      </c>
      <c r="AY139" s="21" t="s">
        <v>135</v>
      </c>
      <c r="BE139" s="222">
        <f>IF(N139="základní",J139,0)</f>
        <v>0</v>
      </c>
      <c r="BF139" s="222">
        <f>IF(N139="snížená",J139,0)</f>
        <v>0</v>
      </c>
      <c r="BG139" s="222">
        <f>IF(N139="zákl. přenesená",J139,0)</f>
        <v>0</v>
      </c>
      <c r="BH139" s="222">
        <f>IF(N139="sníž. přenesená",J139,0)</f>
        <v>0</v>
      </c>
      <c r="BI139" s="222">
        <f>IF(N139="nulová",J139,0)</f>
        <v>0</v>
      </c>
      <c r="BJ139" s="21" t="s">
        <v>24</v>
      </c>
      <c r="BK139" s="222">
        <f>ROUND(I139*H139,2)</f>
        <v>0</v>
      </c>
      <c r="BL139" s="21" t="s">
        <v>142</v>
      </c>
      <c r="BM139" s="21" t="s">
        <v>264</v>
      </c>
    </row>
    <row r="140" s="1" customFormat="1">
      <c r="B140" s="43"/>
      <c r="C140" s="71"/>
      <c r="D140" s="223" t="s">
        <v>144</v>
      </c>
      <c r="E140" s="71"/>
      <c r="F140" s="224" t="s">
        <v>265</v>
      </c>
      <c r="G140" s="71"/>
      <c r="H140" s="71"/>
      <c r="I140" s="182"/>
      <c r="J140" s="71"/>
      <c r="K140" s="71"/>
      <c r="L140" s="69"/>
      <c r="M140" s="225"/>
      <c r="N140" s="44"/>
      <c r="O140" s="44"/>
      <c r="P140" s="44"/>
      <c r="Q140" s="44"/>
      <c r="R140" s="44"/>
      <c r="S140" s="44"/>
      <c r="T140" s="92"/>
      <c r="AT140" s="21" t="s">
        <v>144</v>
      </c>
      <c r="AU140" s="21" t="s">
        <v>87</v>
      </c>
    </row>
    <row r="141" s="1" customFormat="1" ht="25.5" customHeight="1">
      <c r="B141" s="43"/>
      <c r="C141" s="211" t="s">
        <v>266</v>
      </c>
      <c r="D141" s="211" t="s">
        <v>137</v>
      </c>
      <c r="E141" s="212" t="s">
        <v>267</v>
      </c>
      <c r="F141" s="213" t="s">
        <v>268</v>
      </c>
      <c r="G141" s="214" t="s">
        <v>140</v>
      </c>
      <c r="H141" s="215">
        <v>200</v>
      </c>
      <c r="I141" s="216"/>
      <c r="J141" s="217">
        <f>ROUND(I141*H141,2)</f>
        <v>0</v>
      </c>
      <c r="K141" s="213" t="s">
        <v>141</v>
      </c>
      <c r="L141" s="69"/>
      <c r="M141" s="218" t="s">
        <v>22</v>
      </c>
      <c r="N141" s="219" t="s">
        <v>47</v>
      </c>
      <c r="O141" s="44"/>
      <c r="P141" s="220">
        <f>O141*H141</f>
        <v>0</v>
      </c>
      <c r="Q141" s="220">
        <v>0</v>
      </c>
      <c r="R141" s="220">
        <f>Q141*H141</f>
        <v>0</v>
      </c>
      <c r="S141" s="220">
        <v>0</v>
      </c>
      <c r="T141" s="221">
        <f>S141*H141</f>
        <v>0</v>
      </c>
      <c r="AR141" s="21" t="s">
        <v>142</v>
      </c>
      <c r="AT141" s="21" t="s">
        <v>137</v>
      </c>
      <c r="AU141" s="21" t="s">
        <v>87</v>
      </c>
      <c r="AY141" s="21" t="s">
        <v>135</v>
      </c>
      <c r="BE141" s="222">
        <f>IF(N141="základní",J141,0)</f>
        <v>0</v>
      </c>
      <c r="BF141" s="222">
        <f>IF(N141="snížená",J141,0)</f>
        <v>0</v>
      </c>
      <c r="BG141" s="222">
        <f>IF(N141="zákl. přenesená",J141,0)</f>
        <v>0</v>
      </c>
      <c r="BH141" s="222">
        <f>IF(N141="sníž. přenesená",J141,0)</f>
        <v>0</v>
      </c>
      <c r="BI141" s="222">
        <f>IF(N141="nulová",J141,0)</f>
        <v>0</v>
      </c>
      <c r="BJ141" s="21" t="s">
        <v>24</v>
      </c>
      <c r="BK141" s="222">
        <f>ROUND(I141*H141,2)</f>
        <v>0</v>
      </c>
      <c r="BL141" s="21" t="s">
        <v>142</v>
      </c>
      <c r="BM141" s="21" t="s">
        <v>269</v>
      </c>
    </row>
    <row r="142" s="1" customFormat="1" ht="25.5" customHeight="1">
      <c r="B142" s="43"/>
      <c r="C142" s="211" t="s">
        <v>270</v>
      </c>
      <c r="D142" s="211" t="s">
        <v>137</v>
      </c>
      <c r="E142" s="212" t="s">
        <v>271</v>
      </c>
      <c r="F142" s="213" t="s">
        <v>272</v>
      </c>
      <c r="G142" s="214" t="s">
        <v>140</v>
      </c>
      <c r="H142" s="215">
        <v>90</v>
      </c>
      <c r="I142" s="216"/>
      <c r="J142" s="217">
        <f>ROUND(I142*H142,2)</f>
        <v>0</v>
      </c>
      <c r="K142" s="213" t="s">
        <v>141</v>
      </c>
      <c r="L142" s="69"/>
      <c r="M142" s="218" t="s">
        <v>22</v>
      </c>
      <c r="N142" s="219" t="s">
        <v>47</v>
      </c>
      <c r="O142" s="44"/>
      <c r="P142" s="220">
        <f>O142*H142</f>
        <v>0</v>
      </c>
      <c r="Q142" s="220">
        <v>0.0034476799999999998</v>
      </c>
      <c r="R142" s="220">
        <f>Q142*H142</f>
        <v>0.31029119999999999</v>
      </c>
      <c r="S142" s="220">
        <v>0</v>
      </c>
      <c r="T142" s="221">
        <f>S142*H142</f>
        <v>0</v>
      </c>
      <c r="AR142" s="21" t="s">
        <v>142</v>
      </c>
      <c r="AT142" s="21" t="s">
        <v>137</v>
      </c>
      <c r="AU142" s="21" t="s">
        <v>87</v>
      </c>
      <c r="AY142" s="21" t="s">
        <v>135</v>
      </c>
      <c r="BE142" s="222">
        <f>IF(N142="základní",J142,0)</f>
        <v>0</v>
      </c>
      <c r="BF142" s="222">
        <f>IF(N142="snížená",J142,0)</f>
        <v>0</v>
      </c>
      <c r="BG142" s="222">
        <f>IF(N142="zákl. přenesená",J142,0)</f>
        <v>0</v>
      </c>
      <c r="BH142" s="222">
        <f>IF(N142="sníž. přenesená",J142,0)</f>
        <v>0</v>
      </c>
      <c r="BI142" s="222">
        <f>IF(N142="nulová",J142,0)</f>
        <v>0</v>
      </c>
      <c r="BJ142" s="21" t="s">
        <v>24</v>
      </c>
      <c r="BK142" s="222">
        <f>ROUND(I142*H142,2)</f>
        <v>0</v>
      </c>
      <c r="BL142" s="21" t="s">
        <v>142</v>
      </c>
      <c r="BM142" s="21" t="s">
        <v>273</v>
      </c>
    </row>
    <row r="143" s="1" customFormat="1" ht="25.5" customHeight="1">
      <c r="B143" s="43"/>
      <c r="C143" s="211" t="s">
        <v>274</v>
      </c>
      <c r="D143" s="211" t="s">
        <v>137</v>
      </c>
      <c r="E143" s="212" t="s">
        <v>275</v>
      </c>
      <c r="F143" s="213" t="s">
        <v>276</v>
      </c>
      <c r="G143" s="214" t="s">
        <v>140</v>
      </c>
      <c r="H143" s="215">
        <v>90</v>
      </c>
      <c r="I143" s="216"/>
      <c r="J143" s="217">
        <f>ROUND(I143*H143,2)</f>
        <v>0</v>
      </c>
      <c r="K143" s="213" t="s">
        <v>141</v>
      </c>
      <c r="L143" s="69"/>
      <c r="M143" s="218" t="s">
        <v>22</v>
      </c>
      <c r="N143" s="219" t="s">
        <v>47</v>
      </c>
      <c r="O143" s="44"/>
      <c r="P143" s="220">
        <f>O143*H143</f>
        <v>0</v>
      </c>
      <c r="Q143" s="220">
        <v>0</v>
      </c>
      <c r="R143" s="220">
        <f>Q143*H143</f>
        <v>0</v>
      </c>
      <c r="S143" s="220">
        <v>0</v>
      </c>
      <c r="T143" s="221">
        <f>S143*H143</f>
        <v>0</v>
      </c>
      <c r="AR143" s="21" t="s">
        <v>142</v>
      </c>
      <c r="AT143" s="21" t="s">
        <v>137</v>
      </c>
      <c r="AU143" s="21" t="s">
        <v>87</v>
      </c>
      <c r="AY143" s="21" t="s">
        <v>135</v>
      </c>
      <c r="BE143" s="222">
        <f>IF(N143="základní",J143,0)</f>
        <v>0</v>
      </c>
      <c r="BF143" s="222">
        <f>IF(N143="snížená",J143,0)</f>
        <v>0</v>
      </c>
      <c r="BG143" s="222">
        <f>IF(N143="zákl. přenesená",J143,0)</f>
        <v>0</v>
      </c>
      <c r="BH143" s="222">
        <f>IF(N143="sníž. přenesená",J143,0)</f>
        <v>0</v>
      </c>
      <c r="BI143" s="222">
        <f>IF(N143="nulová",J143,0)</f>
        <v>0</v>
      </c>
      <c r="BJ143" s="21" t="s">
        <v>24</v>
      </c>
      <c r="BK143" s="222">
        <f>ROUND(I143*H143,2)</f>
        <v>0</v>
      </c>
      <c r="BL143" s="21" t="s">
        <v>142</v>
      </c>
      <c r="BM143" s="21" t="s">
        <v>277</v>
      </c>
    </row>
    <row r="144" s="1" customFormat="1" ht="16.5" customHeight="1">
      <c r="B144" s="43"/>
      <c r="C144" s="211" t="s">
        <v>278</v>
      </c>
      <c r="D144" s="211" t="s">
        <v>137</v>
      </c>
      <c r="E144" s="212" t="s">
        <v>279</v>
      </c>
      <c r="F144" s="213" t="s">
        <v>280</v>
      </c>
      <c r="G144" s="214" t="s">
        <v>153</v>
      </c>
      <c r="H144" s="215">
        <v>140</v>
      </c>
      <c r="I144" s="216"/>
      <c r="J144" s="217">
        <f>ROUND(I144*H144,2)</f>
        <v>0</v>
      </c>
      <c r="K144" s="213" t="s">
        <v>141</v>
      </c>
      <c r="L144" s="69"/>
      <c r="M144" s="218" t="s">
        <v>22</v>
      </c>
      <c r="N144" s="219" t="s">
        <v>47</v>
      </c>
      <c r="O144" s="44"/>
      <c r="P144" s="220">
        <f>O144*H144</f>
        <v>0</v>
      </c>
      <c r="Q144" s="220">
        <v>0</v>
      </c>
      <c r="R144" s="220">
        <f>Q144*H144</f>
        <v>0</v>
      </c>
      <c r="S144" s="220">
        <v>0</v>
      </c>
      <c r="T144" s="221">
        <f>S144*H144</f>
        <v>0</v>
      </c>
      <c r="AR144" s="21" t="s">
        <v>142</v>
      </c>
      <c r="AT144" s="21" t="s">
        <v>137</v>
      </c>
      <c r="AU144" s="21" t="s">
        <v>87</v>
      </c>
      <c r="AY144" s="21" t="s">
        <v>135</v>
      </c>
      <c r="BE144" s="222">
        <f>IF(N144="základní",J144,0)</f>
        <v>0</v>
      </c>
      <c r="BF144" s="222">
        <f>IF(N144="snížená",J144,0)</f>
        <v>0</v>
      </c>
      <c r="BG144" s="222">
        <f>IF(N144="zákl. přenesená",J144,0)</f>
        <v>0</v>
      </c>
      <c r="BH144" s="222">
        <f>IF(N144="sníž. přenesená",J144,0)</f>
        <v>0</v>
      </c>
      <c r="BI144" s="222">
        <f>IF(N144="nulová",J144,0)</f>
        <v>0</v>
      </c>
      <c r="BJ144" s="21" t="s">
        <v>24</v>
      </c>
      <c r="BK144" s="222">
        <f>ROUND(I144*H144,2)</f>
        <v>0</v>
      </c>
      <c r="BL144" s="21" t="s">
        <v>142</v>
      </c>
      <c r="BM144" s="21" t="s">
        <v>281</v>
      </c>
    </row>
    <row r="145" s="1" customFormat="1">
      <c r="B145" s="43"/>
      <c r="C145" s="71"/>
      <c r="D145" s="223" t="s">
        <v>144</v>
      </c>
      <c r="E145" s="71"/>
      <c r="F145" s="224" t="s">
        <v>282</v>
      </c>
      <c r="G145" s="71"/>
      <c r="H145" s="71"/>
      <c r="I145" s="182"/>
      <c r="J145" s="71"/>
      <c r="K145" s="71"/>
      <c r="L145" s="69"/>
      <c r="M145" s="225"/>
      <c r="N145" s="44"/>
      <c r="O145" s="44"/>
      <c r="P145" s="44"/>
      <c r="Q145" s="44"/>
      <c r="R145" s="44"/>
      <c r="S145" s="44"/>
      <c r="T145" s="92"/>
      <c r="AT145" s="21" t="s">
        <v>144</v>
      </c>
      <c r="AU145" s="21" t="s">
        <v>87</v>
      </c>
    </row>
    <row r="146" s="1" customFormat="1" ht="25.5" customHeight="1">
      <c r="B146" s="43"/>
      <c r="C146" s="211" t="s">
        <v>283</v>
      </c>
      <c r="D146" s="211" t="s">
        <v>137</v>
      </c>
      <c r="E146" s="212" t="s">
        <v>284</v>
      </c>
      <c r="F146" s="213" t="s">
        <v>285</v>
      </c>
      <c r="G146" s="214" t="s">
        <v>153</v>
      </c>
      <c r="H146" s="215">
        <v>140</v>
      </c>
      <c r="I146" s="216"/>
      <c r="J146" s="217">
        <f>ROUND(I146*H146,2)</f>
        <v>0</v>
      </c>
      <c r="K146" s="213" t="s">
        <v>141</v>
      </c>
      <c r="L146" s="69"/>
      <c r="M146" s="218" t="s">
        <v>22</v>
      </c>
      <c r="N146" s="219" t="s">
        <v>47</v>
      </c>
      <c r="O146" s="44"/>
      <c r="P146" s="220">
        <f>O146*H146</f>
        <v>0</v>
      </c>
      <c r="Q146" s="220">
        <v>0</v>
      </c>
      <c r="R146" s="220">
        <f>Q146*H146</f>
        <v>0</v>
      </c>
      <c r="S146" s="220">
        <v>0</v>
      </c>
      <c r="T146" s="221">
        <f>S146*H146</f>
        <v>0</v>
      </c>
      <c r="AR146" s="21" t="s">
        <v>142</v>
      </c>
      <c r="AT146" s="21" t="s">
        <v>137</v>
      </c>
      <c r="AU146" s="21" t="s">
        <v>87</v>
      </c>
      <c r="AY146" s="21" t="s">
        <v>135</v>
      </c>
      <c r="BE146" s="222">
        <f>IF(N146="základní",J146,0)</f>
        <v>0</v>
      </c>
      <c r="BF146" s="222">
        <f>IF(N146="snížená",J146,0)</f>
        <v>0</v>
      </c>
      <c r="BG146" s="222">
        <f>IF(N146="zákl. přenesená",J146,0)</f>
        <v>0</v>
      </c>
      <c r="BH146" s="222">
        <f>IF(N146="sníž. přenesená",J146,0)</f>
        <v>0</v>
      </c>
      <c r="BI146" s="222">
        <f>IF(N146="nulová",J146,0)</f>
        <v>0</v>
      </c>
      <c r="BJ146" s="21" t="s">
        <v>24</v>
      </c>
      <c r="BK146" s="222">
        <f>ROUND(I146*H146,2)</f>
        <v>0</v>
      </c>
      <c r="BL146" s="21" t="s">
        <v>142</v>
      </c>
      <c r="BM146" s="21" t="s">
        <v>286</v>
      </c>
    </row>
    <row r="147" s="1" customFormat="1" ht="25.5" customHeight="1">
      <c r="B147" s="43"/>
      <c r="C147" s="211" t="s">
        <v>287</v>
      </c>
      <c r="D147" s="211" t="s">
        <v>137</v>
      </c>
      <c r="E147" s="212" t="s">
        <v>288</v>
      </c>
      <c r="F147" s="213" t="s">
        <v>289</v>
      </c>
      <c r="G147" s="214" t="s">
        <v>153</v>
      </c>
      <c r="H147" s="215">
        <v>600</v>
      </c>
      <c r="I147" s="216"/>
      <c r="J147" s="217">
        <f>ROUND(I147*H147,2)</f>
        <v>0</v>
      </c>
      <c r="K147" s="213" t="s">
        <v>141</v>
      </c>
      <c r="L147" s="69"/>
      <c r="M147" s="218" t="s">
        <v>22</v>
      </c>
      <c r="N147" s="219" t="s">
        <v>47</v>
      </c>
      <c r="O147" s="44"/>
      <c r="P147" s="220">
        <f>O147*H147</f>
        <v>0</v>
      </c>
      <c r="Q147" s="220">
        <v>0</v>
      </c>
      <c r="R147" s="220">
        <f>Q147*H147</f>
        <v>0</v>
      </c>
      <c r="S147" s="220">
        <v>0</v>
      </c>
      <c r="T147" s="221">
        <f>S147*H147</f>
        <v>0</v>
      </c>
      <c r="AR147" s="21" t="s">
        <v>142</v>
      </c>
      <c r="AT147" s="21" t="s">
        <v>137</v>
      </c>
      <c r="AU147" s="21" t="s">
        <v>87</v>
      </c>
      <c r="AY147" s="21" t="s">
        <v>135</v>
      </c>
      <c r="BE147" s="222">
        <f>IF(N147="základní",J147,0)</f>
        <v>0</v>
      </c>
      <c r="BF147" s="222">
        <f>IF(N147="snížená",J147,0)</f>
        <v>0</v>
      </c>
      <c r="BG147" s="222">
        <f>IF(N147="zákl. přenesená",J147,0)</f>
        <v>0</v>
      </c>
      <c r="BH147" s="222">
        <f>IF(N147="sníž. přenesená",J147,0)</f>
        <v>0</v>
      </c>
      <c r="BI147" s="222">
        <f>IF(N147="nulová",J147,0)</f>
        <v>0</v>
      </c>
      <c r="BJ147" s="21" t="s">
        <v>24</v>
      </c>
      <c r="BK147" s="222">
        <f>ROUND(I147*H147,2)</f>
        <v>0</v>
      </c>
      <c r="BL147" s="21" t="s">
        <v>142</v>
      </c>
      <c r="BM147" s="21" t="s">
        <v>290</v>
      </c>
    </row>
    <row r="148" s="1" customFormat="1" ht="25.5" customHeight="1">
      <c r="B148" s="43"/>
      <c r="C148" s="211" t="s">
        <v>291</v>
      </c>
      <c r="D148" s="211" t="s">
        <v>137</v>
      </c>
      <c r="E148" s="212" t="s">
        <v>292</v>
      </c>
      <c r="F148" s="213" t="s">
        <v>293</v>
      </c>
      <c r="G148" s="214" t="s">
        <v>153</v>
      </c>
      <c r="H148" s="215">
        <v>600</v>
      </c>
      <c r="I148" s="216"/>
      <c r="J148" s="217">
        <f>ROUND(I148*H148,2)</f>
        <v>0</v>
      </c>
      <c r="K148" s="213" t="s">
        <v>141</v>
      </c>
      <c r="L148" s="69"/>
      <c r="M148" s="218" t="s">
        <v>22</v>
      </c>
      <c r="N148" s="219" t="s">
        <v>47</v>
      </c>
      <c r="O148" s="44"/>
      <c r="P148" s="220">
        <f>O148*H148</f>
        <v>0</v>
      </c>
      <c r="Q148" s="220">
        <v>0</v>
      </c>
      <c r="R148" s="220">
        <f>Q148*H148</f>
        <v>0</v>
      </c>
      <c r="S148" s="220">
        <v>0</v>
      </c>
      <c r="T148" s="221">
        <f>S148*H148</f>
        <v>0</v>
      </c>
      <c r="AR148" s="21" t="s">
        <v>142</v>
      </c>
      <c r="AT148" s="21" t="s">
        <v>137</v>
      </c>
      <c r="AU148" s="21" t="s">
        <v>87</v>
      </c>
      <c r="AY148" s="21" t="s">
        <v>135</v>
      </c>
      <c r="BE148" s="222">
        <f>IF(N148="základní",J148,0)</f>
        <v>0</v>
      </c>
      <c r="BF148" s="222">
        <f>IF(N148="snížená",J148,0)</f>
        <v>0</v>
      </c>
      <c r="BG148" s="222">
        <f>IF(N148="zákl. přenesená",J148,0)</f>
        <v>0</v>
      </c>
      <c r="BH148" s="222">
        <f>IF(N148="sníž. přenesená",J148,0)</f>
        <v>0</v>
      </c>
      <c r="BI148" s="222">
        <f>IF(N148="nulová",J148,0)</f>
        <v>0</v>
      </c>
      <c r="BJ148" s="21" t="s">
        <v>24</v>
      </c>
      <c r="BK148" s="222">
        <f>ROUND(I148*H148,2)</f>
        <v>0</v>
      </c>
      <c r="BL148" s="21" t="s">
        <v>142</v>
      </c>
      <c r="BM148" s="21" t="s">
        <v>294</v>
      </c>
    </row>
    <row r="149" s="1" customFormat="1" ht="16.5" customHeight="1">
      <c r="B149" s="43"/>
      <c r="C149" s="211" t="s">
        <v>295</v>
      </c>
      <c r="D149" s="211" t="s">
        <v>137</v>
      </c>
      <c r="E149" s="212" t="s">
        <v>296</v>
      </c>
      <c r="F149" s="213" t="s">
        <v>297</v>
      </c>
      <c r="G149" s="214" t="s">
        <v>153</v>
      </c>
      <c r="H149" s="215">
        <v>450</v>
      </c>
      <c r="I149" s="216"/>
      <c r="J149" s="217">
        <f>ROUND(I149*H149,2)</f>
        <v>0</v>
      </c>
      <c r="K149" s="213" t="s">
        <v>141</v>
      </c>
      <c r="L149" s="69"/>
      <c r="M149" s="218" t="s">
        <v>22</v>
      </c>
      <c r="N149" s="219" t="s">
        <v>47</v>
      </c>
      <c r="O149" s="44"/>
      <c r="P149" s="220">
        <f>O149*H149</f>
        <v>0</v>
      </c>
      <c r="Q149" s="220">
        <v>0</v>
      </c>
      <c r="R149" s="220">
        <f>Q149*H149</f>
        <v>0</v>
      </c>
      <c r="S149" s="220">
        <v>0</v>
      </c>
      <c r="T149" s="221">
        <f>S149*H149</f>
        <v>0</v>
      </c>
      <c r="AR149" s="21" t="s">
        <v>142</v>
      </c>
      <c r="AT149" s="21" t="s">
        <v>137</v>
      </c>
      <c r="AU149" s="21" t="s">
        <v>87</v>
      </c>
      <c r="AY149" s="21" t="s">
        <v>135</v>
      </c>
      <c r="BE149" s="222">
        <f>IF(N149="základní",J149,0)</f>
        <v>0</v>
      </c>
      <c r="BF149" s="222">
        <f>IF(N149="snížená",J149,0)</f>
        <v>0</v>
      </c>
      <c r="BG149" s="222">
        <f>IF(N149="zákl. přenesená",J149,0)</f>
        <v>0</v>
      </c>
      <c r="BH149" s="222">
        <f>IF(N149="sníž. přenesená",J149,0)</f>
        <v>0</v>
      </c>
      <c r="BI149" s="222">
        <f>IF(N149="nulová",J149,0)</f>
        <v>0</v>
      </c>
      <c r="BJ149" s="21" t="s">
        <v>24</v>
      </c>
      <c r="BK149" s="222">
        <f>ROUND(I149*H149,2)</f>
        <v>0</v>
      </c>
      <c r="BL149" s="21" t="s">
        <v>142</v>
      </c>
      <c r="BM149" s="21" t="s">
        <v>298</v>
      </c>
    </row>
    <row r="150" s="1" customFormat="1">
      <c r="B150" s="43"/>
      <c r="C150" s="71"/>
      <c r="D150" s="223" t="s">
        <v>144</v>
      </c>
      <c r="E150" s="71"/>
      <c r="F150" s="224" t="s">
        <v>299</v>
      </c>
      <c r="G150" s="71"/>
      <c r="H150" s="71"/>
      <c r="I150" s="182"/>
      <c r="J150" s="71"/>
      <c r="K150" s="71"/>
      <c r="L150" s="69"/>
      <c r="M150" s="225"/>
      <c r="N150" s="44"/>
      <c r="O150" s="44"/>
      <c r="P150" s="44"/>
      <c r="Q150" s="44"/>
      <c r="R150" s="44"/>
      <c r="S150" s="44"/>
      <c r="T150" s="92"/>
      <c r="AT150" s="21" t="s">
        <v>144</v>
      </c>
      <c r="AU150" s="21" t="s">
        <v>87</v>
      </c>
    </row>
    <row r="151" s="1" customFormat="1" ht="25.5" customHeight="1">
      <c r="B151" s="43"/>
      <c r="C151" s="211" t="s">
        <v>300</v>
      </c>
      <c r="D151" s="211" t="s">
        <v>137</v>
      </c>
      <c r="E151" s="212" t="s">
        <v>301</v>
      </c>
      <c r="F151" s="213" t="s">
        <v>302</v>
      </c>
      <c r="G151" s="214" t="s">
        <v>153</v>
      </c>
      <c r="H151" s="215">
        <v>4500</v>
      </c>
      <c r="I151" s="216"/>
      <c r="J151" s="217">
        <f>ROUND(I151*H151,2)</f>
        <v>0</v>
      </c>
      <c r="K151" s="213" t="s">
        <v>141</v>
      </c>
      <c r="L151" s="69"/>
      <c r="M151" s="218" t="s">
        <v>22</v>
      </c>
      <c r="N151" s="219" t="s">
        <v>47</v>
      </c>
      <c r="O151" s="44"/>
      <c r="P151" s="220">
        <f>O151*H151</f>
        <v>0</v>
      </c>
      <c r="Q151" s="220">
        <v>0</v>
      </c>
      <c r="R151" s="220">
        <f>Q151*H151</f>
        <v>0</v>
      </c>
      <c r="S151" s="220">
        <v>0</v>
      </c>
      <c r="T151" s="221">
        <f>S151*H151</f>
        <v>0</v>
      </c>
      <c r="AR151" s="21" t="s">
        <v>142</v>
      </c>
      <c r="AT151" s="21" t="s">
        <v>137</v>
      </c>
      <c r="AU151" s="21" t="s">
        <v>87</v>
      </c>
      <c r="AY151" s="21" t="s">
        <v>135</v>
      </c>
      <c r="BE151" s="222">
        <f>IF(N151="základní",J151,0)</f>
        <v>0</v>
      </c>
      <c r="BF151" s="222">
        <f>IF(N151="snížená",J151,0)</f>
        <v>0</v>
      </c>
      <c r="BG151" s="222">
        <f>IF(N151="zákl. přenesená",J151,0)</f>
        <v>0</v>
      </c>
      <c r="BH151" s="222">
        <f>IF(N151="sníž. přenesená",J151,0)</f>
        <v>0</v>
      </c>
      <c r="BI151" s="222">
        <f>IF(N151="nulová",J151,0)</f>
        <v>0</v>
      </c>
      <c r="BJ151" s="21" t="s">
        <v>24</v>
      </c>
      <c r="BK151" s="222">
        <f>ROUND(I151*H151,2)</f>
        <v>0</v>
      </c>
      <c r="BL151" s="21" t="s">
        <v>142</v>
      </c>
      <c r="BM151" s="21" t="s">
        <v>303</v>
      </c>
    </row>
    <row r="152" s="1" customFormat="1" ht="16.5" customHeight="1">
      <c r="B152" s="43"/>
      <c r="C152" s="211" t="s">
        <v>304</v>
      </c>
      <c r="D152" s="211" t="s">
        <v>137</v>
      </c>
      <c r="E152" s="212" t="s">
        <v>305</v>
      </c>
      <c r="F152" s="213" t="s">
        <v>306</v>
      </c>
      <c r="G152" s="214" t="s">
        <v>153</v>
      </c>
      <c r="H152" s="215">
        <v>500</v>
      </c>
      <c r="I152" s="216"/>
      <c r="J152" s="217">
        <f>ROUND(I152*H152,2)</f>
        <v>0</v>
      </c>
      <c r="K152" s="213" t="s">
        <v>141</v>
      </c>
      <c r="L152" s="69"/>
      <c r="M152" s="218" t="s">
        <v>22</v>
      </c>
      <c r="N152" s="219" t="s">
        <v>47</v>
      </c>
      <c r="O152" s="44"/>
      <c r="P152" s="220">
        <f>O152*H152</f>
        <v>0</v>
      </c>
      <c r="Q152" s="220">
        <v>0</v>
      </c>
      <c r="R152" s="220">
        <f>Q152*H152</f>
        <v>0</v>
      </c>
      <c r="S152" s="220">
        <v>0</v>
      </c>
      <c r="T152" s="221">
        <f>S152*H152</f>
        <v>0</v>
      </c>
      <c r="AR152" s="21" t="s">
        <v>142</v>
      </c>
      <c r="AT152" s="21" t="s">
        <v>137</v>
      </c>
      <c r="AU152" s="21" t="s">
        <v>87</v>
      </c>
      <c r="AY152" s="21" t="s">
        <v>135</v>
      </c>
      <c r="BE152" s="222">
        <f>IF(N152="základní",J152,0)</f>
        <v>0</v>
      </c>
      <c r="BF152" s="222">
        <f>IF(N152="snížená",J152,0)</f>
        <v>0</v>
      </c>
      <c r="BG152" s="222">
        <f>IF(N152="zákl. přenesená",J152,0)</f>
        <v>0</v>
      </c>
      <c r="BH152" s="222">
        <f>IF(N152="sníž. přenesená",J152,0)</f>
        <v>0</v>
      </c>
      <c r="BI152" s="222">
        <f>IF(N152="nulová",J152,0)</f>
        <v>0</v>
      </c>
      <c r="BJ152" s="21" t="s">
        <v>24</v>
      </c>
      <c r="BK152" s="222">
        <f>ROUND(I152*H152,2)</f>
        <v>0</v>
      </c>
      <c r="BL152" s="21" t="s">
        <v>142</v>
      </c>
      <c r="BM152" s="21" t="s">
        <v>307</v>
      </c>
    </row>
    <row r="153" s="1" customFormat="1">
      <c r="B153" s="43"/>
      <c r="C153" s="71"/>
      <c r="D153" s="223" t="s">
        <v>144</v>
      </c>
      <c r="E153" s="71"/>
      <c r="F153" s="224" t="s">
        <v>308</v>
      </c>
      <c r="G153" s="71"/>
      <c r="H153" s="71"/>
      <c r="I153" s="182"/>
      <c r="J153" s="71"/>
      <c r="K153" s="71"/>
      <c r="L153" s="69"/>
      <c r="M153" s="225"/>
      <c r="N153" s="44"/>
      <c r="O153" s="44"/>
      <c r="P153" s="44"/>
      <c r="Q153" s="44"/>
      <c r="R153" s="44"/>
      <c r="S153" s="44"/>
      <c r="T153" s="92"/>
      <c r="AT153" s="21" t="s">
        <v>144</v>
      </c>
      <c r="AU153" s="21" t="s">
        <v>87</v>
      </c>
    </row>
    <row r="154" s="1" customFormat="1" ht="16.5" customHeight="1">
      <c r="B154" s="43"/>
      <c r="C154" s="211" t="s">
        <v>309</v>
      </c>
      <c r="D154" s="211" t="s">
        <v>137</v>
      </c>
      <c r="E154" s="212" t="s">
        <v>310</v>
      </c>
      <c r="F154" s="213" t="s">
        <v>311</v>
      </c>
      <c r="G154" s="214" t="s">
        <v>140</v>
      </c>
      <c r="H154" s="215">
        <v>800</v>
      </c>
      <c r="I154" s="216"/>
      <c r="J154" s="217">
        <f>ROUND(I154*H154,2)</f>
        <v>0</v>
      </c>
      <c r="K154" s="213" t="s">
        <v>141</v>
      </c>
      <c r="L154" s="69"/>
      <c r="M154" s="218" t="s">
        <v>22</v>
      </c>
      <c r="N154" s="219" t="s">
        <v>47</v>
      </c>
      <c r="O154" s="44"/>
      <c r="P154" s="220">
        <f>O154*H154</f>
        <v>0</v>
      </c>
      <c r="Q154" s="220">
        <v>0</v>
      </c>
      <c r="R154" s="220">
        <f>Q154*H154</f>
        <v>0</v>
      </c>
      <c r="S154" s="220">
        <v>0</v>
      </c>
      <c r="T154" s="221">
        <f>S154*H154</f>
        <v>0</v>
      </c>
      <c r="AR154" s="21" t="s">
        <v>142</v>
      </c>
      <c r="AT154" s="21" t="s">
        <v>137</v>
      </c>
      <c r="AU154" s="21" t="s">
        <v>87</v>
      </c>
      <c r="AY154" s="21" t="s">
        <v>135</v>
      </c>
      <c r="BE154" s="222">
        <f>IF(N154="základní",J154,0)</f>
        <v>0</v>
      </c>
      <c r="BF154" s="222">
        <f>IF(N154="snížená",J154,0)</f>
        <v>0</v>
      </c>
      <c r="BG154" s="222">
        <f>IF(N154="zákl. přenesená",J154,0)</f>
        <v>0</v>
      </c>
      <c r="BH154" s="222">
        <f>IF(N154="sníž. přenesená",J154,0)</f>
        <v>0</v>
      </c>
      <c r="BI154" s="222">
        <f>IF(N154="nulová",J154,0)</f>
        <v>0</v>
      </c>
      <c r="BJ154" s="21" t="s">
        <v>24</v>
      </c>
      <c r="BK154" s="222">
        <f>ROUND(I154*H154,2)</f>
        <v>0</v>
      </c>
      <c r="BL154" s="21" t="s">
        <v>142</v>
      </c>
      <c r="BM154" s="21" t="s">
        <v>312</v>
      </c>
    </row>
    <row r="155" s="1" customFormat="1" ht="25.5" customHeight="1">
      <c r="B155" s="43"/>
      <c r="C155" s="211" t="s">
        <v>313</v>
      </c>
      <c r="D155" s="211" t="s">
        <v>137</v>
      </c>
      <c r="E155" s="212" t="s">
        <v>314</v>
      </c>
      <c r="F155" s="213" t="s">
        <v>315</v>
      </c>
      <c r="G155" s="214" t="s">
        <v>153</v>
      </c>
      <c r="H155" s="215">
        <v>450</v>
      </c>
      <c r="I155" s="216"/>
      <c r="J155" s="217">
        <f>ROUND(I155*H155,2)</f>
        <v>0</v>
      </c>
      <c r="K155" s="213" t="s">
        <v>141</v>
      </c>
      <c r="L155" s="69"/>
      <c r="M155" s="218" t="s">
        <v>22</v>
      </c>
      <c r="N155" s="219" t="s">
        <v>47</v>
      </c>
      <c r="O155" s="44"/>
      <c r="P155" s="220">
        <f>O155*H155</f>
        <v>0</v>
      </c>
      <c r="Q155" s="220">
        <v>0</v>
      </c>
      <c r="R155" s="220">
        <f>Q155*H155</f>
        <v>0</v>
      </c>
      <c r="S155" s="220">
        <v>0</v>
      </c>
      <c r="T155" s="221">
        <f>S155*H155</f>
        <v>0</v>
      </c>
      <c r="AR155" s="21" t="s">
        <v>142</v>
      </c>
      <c r="AT155" s="21" t="s">
        <v>137</v>
      </c>
      <c r="AU155" s="21" t="s">
        <v>87</v>
      </c>
      <c r="AY155" s="21" t="s">
        <v>135</v>
      </c>
      <c r="BE155" s="222">
        <f>IF(N155="základní",J155,0)</f>
        <v>0</v>
      </c>
      <c r="BF155" s="222">
        <f>IF(N155="snížená",J155,0)</f>
        <v>0</v>
      </c>
      <c r="BG155" s="222">
        <f>IF(N155="zákl. přenesená",J155,0)</f>
        <v>0</v>
      </c>
      <c r="BH155" s="222">
        <f>IF(N155="sníž. přenesená",J155,0)</f>
        <v>0</v>
      </c>
      <c r="BI155" s="222">
        <f>IF(N155="nulová",J155,0)</f>
        <v>0</v>
      </c>
      <c r="BJ155" s="21" t="s">
        <v>24</v>
      </c>
      <c r="BK155" s="222">
        <f>ROUND(I155*H155,2)</f>
        <v>0</v>
      </c>
      <c r="BL155" s="21" t="s">
        <v>142</v>
      </c>
      <c r="BM155" s="21" t="s">
        <v>316</v>
      </c>
    </row>
    <row r="156" s="1" customFormat="1">
      <c r="B156" s="43"/>
      <c r="C156" s="71"/>
      <c r="D156" s="223" t="s">
        <v>144</v>
      </c>
      <c r="E156" s="71"/>
      <c r="F156" s="224" t="s">
        <v>317</v>
      </c>
      <c r="G156" s="71"/>
      <c r="H156" s="71"/>
      <c r="I156" s="182"/>
      <c r="J156" s="71"/>
      <c r="K156" s="71"/>
      <c r="L156" s="69"/>
      <c r="M156" s="225"/>
      <c r="N156" s="44"/>
      <c r="O156" s="44"/>
      <c r="P156" s="44"/>
      <c r="Q156" s="44"/>
      <c r="R156" s="44"/>
      <c r="S156" s="44"/>
      <c r="T156" s="92"/>
      <c r="AT156" s="21" t="s">
        <v>144</v>
      </c>
      <c r="AU156" s="21" t="s">
        <v>87</v>
      </c>
    </row>
    <row r="157" s="1" customFormat="1" ht="25.5" customHeight="1">
      <c r="B157" s="43"/>
      <c r="C157" s="211" t="s">
        <v>318</v>
      </c>
      <c r="D157" s="211" t="s">
        <v>137</v>
      </c>
      <c r="E157" s="212" t="s">
        <v>319</v>
      </c>
      <c r="F157" s="213" t="s">
        <v>320</v>
      </c>
      <c r="G157" s="214" t="s">
        <v>153</v>
      </c>
      <c r="H157" s="215">
        <v>450</v>
      </c>
      <c r="I157" s="216"/>
      <c r="J157" s="217">
        <f>ROUND(I157*H157,2)</f>
        <v>0</v>
      </c>
      <c r="K157" s="213" t="s">
        <v>141</v>
      </c>
      <c r="L157" s="69"/>
      <c r="M157" s="218" t="s">
        <v>22</v>
      </c>
      <c r="N157" s="219" t="s">
        <v>47</v>
      </c>
      <c r="O157" s="44"/>
      <c r="P157" s="220">
        <f>O157*H157</f>
        <v>0</v>
      </c>
      <c r="Q157" s="220">
        <v>0</v>
      </c>
      <c r="R157" s="220">
        <f>Q157*H157</f>
        <v>0</v>
      </c>
      <c r="S157" s="220">
        <v>0</v>
      </c>
      <c r="T157" s="221">
        <f>S157*H157</f>
        <v>0</v>
      </c>
      <c r="AR157" s="21" t="s">
        <v>142</v>
      </c>
      <c r="AT157" s="21" t="s">
        <v>137</v>
      </c>
      <c r="AU157" s="21" t="s">
        <v>87</v>
      </c>
      <c r="AY157" s="21" t="s">
        <v>135</v>
      </c>
      <c r="BE157" s="222">
        <f>IF(N157="základní",J157,0)</f>
        <v>0</v>
      </c>
      <c r="BF157" s="222">
        <f>IF(N157="snížená",J157,0)</f>
        <v>0</v>
      </c>
      <c r="BG157" s="222">
        <f>IF(N157="zákl. přenesená",J157,0)</f>
        <v>0</v>
      </c>
      <c r="BH157" s="222">
        <f>IF(N157="sníž. přenesená",J157,0)</f>
        <v>0</v>
      </c>
      <c r="BI157" s="222">
        <f>IF(N157="nulová",J157,0)</f>
        <v>0</v>
      </c>
      <c r="BJ157" s="21" t="s">
        <v>24</v>
      </c>
      <c r="BK157" s="222">
        <f>ROUND(I157*H157,2)</f>
        <v>0</v>
      </c>
      <c r="BL157" s="21" t="s">
        <v>142</v>
      </c>
      <c r="BM157" s="21" t="s">
        <v>321</v>
      </c>
    </row>
    <row r="158" s="1" customFormat="1" ht="25.5" customHeight="1">
      <c r="B158" s="43"/>
      <c r="C158" s="211" t="s">
        <v>322</v>
      </c>
      <c r="D158" s="211" t="s">
        <v>137</v>
      </c>
      <c r="E158" s="212" t="s">
        <v>323</v>
      </c>
      <c r="F158" s="213" t="s">
        <v>324</v>
      </c>
      <c r="G158" s="214" t="s">
        <v>153</v>
      </c>
      <c r="H158" s="215">
        <v>450</v>
      </c>
      <c r="I158" s="216"/>
      <c r="J158" s="217">
        <f>ROUND(I158*H158,2)</f>
        <v>0</v>
      </c>
      <c r="K158" s="213" t="s">
        <v>141</v>
      </c>
      <c r="L158" s="69"/>
      <c r="M158" s="218" t="s">
        <v>22</v>
      </c>
      <c r="N158" s="219" t="s">
        <v>47</v>
      </c>
      <c r="O158" s="44"/>
      <c r="P158" s="220">
        <f>O158*H158</f>
        <v>0</v>
      </c>
      <c r="Q158" s="220">
        <v>0</v>
      </c>
      <c r="R158" s="220">
        <f>Q158*H158</f>
        <v>0</v>
      </c>
      <c r="S158" s="220">
        <v>0</v>
      </c>
      <c r="T158" s="221">
        <f>S158*H158</f>
        <v>0</v>
      </c>
      <c r="AR158" s="21" t="s">
        <v>142</v>
      </c>
      <c r="AT158" s="21" t="s">
        <v>137</v>
      </c>
      <c r="AU158" s="21" t="s">
        <v>87</v>
      </c>
      <c r="AY158" s="21" t="s">
        <v>135</v>
      </c>
      <c r="BE158" s="222">
        <f>IF(N158="základní",J158,0)</f>
        <v>0</v>
      </c>
      <c r="BF158" s="222">
        <f>IF(N158="snížená",J158,0)</f>
        <v>0</v>
      </c>
      <c r="BG158" s="222">
        <f>IF(N158="zákl. přenesená",J158,0)</f>
        <v>0</v>
      </c>
      <c r="BH158" s="222">
        <f>IF(N158="sníž. přenesená",J158,0)</f>
        <v>0</v>
      </c>
      <c r="BI158" s="222">
        <f>IF(N158="nulová",J158,0)</f>
        <v>0</v>
      </c>
      <c r="BJ158" s="21" t="s">
        <v>24</v>
      </c>
      <c r="BK158" s="222">
        <f>ROUND(I158*H158,2)</f>
        <v>0</v>
      </c>
      <c r="BL158" s="21" t="s">
        <v>142</v>
      </c>
      <c r="BM158" s="21" t="s">
        <v>325</v>
      </c>
    </row>
    <row r="159" s="1" customFormat="1" ht="25.5" customHeight="1">
      <c r="B159" s="43"/>
      <c r="C159" s="211" t="s">
        <v>326</v>
      </c>
      <c r="D159" s="211" t="s">
        <v>137</v>
      </c>
      <c r="E159" s="212" t="s">
        <v>327</v>
      </c>
      <c r="F159" s="213" t="s">
        <v>328</v>
      </c>
      <c r="G159" s="214" t="s">
        <v>153</v>
      </c>
      <c r="H159" s="215">
        <v>450</v>
      </c>
      <c r="I159" s="216"/>
      <c r="J159" s="217">
        <f>ROUND(I159*H159,2)</f>
        <v>0</v>
      </c>
      <c r="K159" s="213" t="s">
        <v>141</v>
      </c>
      <c r="L159" s="69"/>
      <c r="M159" s="218" t="s">
        <v>22</v>
      </c>
      <c r="N159" s="219" t="s">
        <v>47</v>
      </c>
      <c r="O159" s="44"/>
      <c r="P159" s="220">
        <f>O159*H159</f>
        <v>0</v>
      </c>
      <c r="Q159" s="220">
        <v>0</v>
      </c>
      <c r="R159" s="220">
        <f>Q159*H159</f>
        <v>0</v>
      </c>
      <c r="S159" s="220">
        <v>0</v>
      </c>
      <c r="T159" s="221">
        <f>S159*H159</f>
        <v>0</v>
      </c>
      <c r="AR159" s="21" t="s">
        <v>142</v>
      </c>
      <c r="AT159" s="21" t="s">
        <v>137</v>
      </c>
      <c r="AU159" s="21" t="s">
        <v>87</v>
      </c>
      <c r="AY159" s="21" t="s">
        <v>135</v>
      </c>
      <c r="BE159" s="222">
        <f>IF(N159="základní",J159,0)</f>
        <v>0</v>
      </c>
      <c r="BF159" s="222">
        <f>IF(N159="snížená",J159,0)</f>
        <v>0</v>
      </c>
      <c r="BG159" s="222">
        <f>IF(N159="zákl. přenesená",J159,0)</f>
        <v>0</v>
      </c>
      <c r="BH159" s="222">
        <f>IF(N159="sníž. přenesená",J159,0)</f>
        <v>0</v>
      </c>
      <c r="BI159" s="222">
        <f>IF(N159="nulová",J159,0)</f>
        <v>0</v>
      </c>
      <c r="BJ159" s="21" t="s">
        <v>24</v>
      </c>
      <c r="BK159" s="222">
        <f>ROUND(I159*H159,2)</f>
        <v>0</v>
      </c>
      <c r="BL159" s="21" t="s">
        <v>142</v>
      </c>
      <c r="BM159" s="21" t="s">
        <v>329</v>
      </c>
    </row>
    <row r="160" s="1" customFormat="1" ht="16.5" customHeight="1">
      <c r="B160" s="43"/>
      <c r="C160" s="211" t="s">
        <v>330</v>
      </c>
      <c r="D160" s="211" t="s">
        <v>137</v>
      </c>
      <c r="E160" s="212" t="s">
        <v>331</v>
      </c>
      <c r="F160" s="213" t="s">
        <v>332</v>
      </c>
      <c r="G160" s="214" t="s">
        <v>153</v>
      </c>
      <c r="H160" s="215">
        <v>285</v>
      </c>
      <c r="I160" s="216"/>
      <c r="J160" s="217">
        <f>ROUND(I160*H160,2)</f>
        <v>0</v>
      </c>
      <c r="K160" s="213" t="s">
        <v>141</v>
      </c>
      <c r="L160" s="69"/>
      <c r="M160" s="218" t="s">
        <v>22</v>
      </c>
      <c r="N160" s="219" t="s">
        <v>47</v>
      </c>
      <c r="O160" s="44"/>
      <c r="P160" s="220">
        <f>O160*H160</f>
        <v>0</v>
      </c>
      <c r="Q160" s="220">
        <v>0</v>
      </c>
      <c r="R160" s="220">
        <f>Q160*H160</f>
        <v>0</v>
      </c>
      <c r="S160" s="220">
        <v>0</v>
      </c>
      <c r="T160" s="221">
        <f>S160*H160</f>
        <v>0</v>
      </c>
      <c r="AR160" s="21" t="s">
        <v>142</v>
      </c>
      <c r="AT160" s="21" t="s">
        <v>137</v>
      </c>
      <c r="AU160" s="21" t="s">
        <v>87</v>
      </c>
      <c r="AY160" s="21" t="s">
        <v>135</v>
      </c>
      <c r="BE160" s="222">
        <f>IF(N160="základní",J160,0)</f>
        <v>0</v>
      </c>
      <c r="BF160" s="222">
        <f>IF(N160="snížená",J160,0)</f>
        <v>0</v>
      </c>
      <c r="BG160" s="222">
        <f>IF(N160="zákl. přenesená",J160,0)</f>
        <v>0</v>
      </c>
      <c r="BH160" s="222">
        <f>IF(N160="sníž. přenesená",J160,0)</f>
        <v>0</v>
      </c>
      <c r="BI160" s="222">
        <f>IF(N160="nulová",J160,0)</f>
        <v>0</v>
      </c>
      <c r="BJ160" s="21" t="s">
        <v>24</v>
      </c>
      <c r="BK160" s="222">
        <f>ROUND(I160*H160,2)</f>
        <v>0</v>
      </c>
      <c r="BL160" s="21" t="s">
        <v>142</v>
      </c>
      <c r="BM160" s="21" t="s">
        <v>333</v>
      </c>
    </row>
    <row r="161" s="1" customFormat="1">
      <c r="B161" s="43"/>
      <c r="C161" s="71"/>
      <c r="D161" s="223" t="s">
        <v>144</v>
      </c>
      <c r="E161" s="71"/>
      <c r="F161" s="224" t="s">
        <v>334</v>
      </c>
      <c r="G161" s="71"/>
      <c r="H161" s="71"/>
      <c r="I161" s="182"/>
      <c r="J161" s="71"/>
      <c r="K161" s="71"/>
      <c r="L161" s="69"/>
      <c r="M161" s="225"/>
      <c r="N161" s="44"/>
      <c r="O161" s="44"/>
      <c r="P161" s="44"/>
      <c r="Q161" s="44"/>
      <c r="R161" s="44"/>
      <c r="S161" s="44"/>
      <c r="T161" s="92"/>
      <c r="AT161" s="21" t="s">
        <v>144</v>
      </c>
      <c r="AU161" s="21" t="s">
        <v>87</v>
      </c>
    </row>
    <row r="162" s="1" customFormat="1" ht="16.5" customHeight="1">
      <c r="B162" s="43"/>
      <c r="C162" s="211" t="s">
        <v>335</v>
      </c>
      <c r="D162" s="211" t="s">
        <v>137</v>
      </c>
      <c r="E162" s="212" t="s">
        <v>336</v>
      </c>
      <c r="F162" s="213" t="s">
        <v>337</v>
      </c>
      <c r="G162" s="214" t="s">
        <v>338</v>
      </c>
      <c r="H162" s="215">
        <v>810</v>
      </c>
      <c r="I162" s="216"/>
      <c r="J162" s="217">
        <f>ROUND(I162*H162,2)</f>
        <v>0</v>
      </c>
      <c r="K162" s="213" t="s">
        <v>141</v>
      </c>
      <c r="L162" s="69"/>
      <c r="M162" s="218" t="s">
        <v>22</v>
      </c>
      <c r="N162" s="219" t="s">
        <v>47</v>
      </c>
      <c r="O162" s="44"/>
      <c r="P162" s="220">
        <f>O162*H162</f>
        <v>0</v>
      </c>
      <c r="Q162" s="220">
        <v>0</v>
      </c>
      <c r="R162" s="220">
        <f>Q162*H162</f>
        <v>0</v>
      </c>
      <c r="S162" s="220">
        <v>0</v>
      </c>
      <c r="T162" s="221">
        <f>S162*H162</f>
        <v>0</v>
      </c>
      <c r="AR162" s="21" t="s">
        <v>142</v>
      </c>
      <c r="AT162" s="21" t="s">
        <v>137</v>
      </c>
      <c r="AU162" s="21" t="s">
        <v>87</v>
      </c>
      <c r="AY162" s="21" t="s">
        <v>135</v>
      </c>
      <c r="BE162" s="222">
        <f>IF(N162="základní",J162,0)</f>
        <v>0</v>
      </c>
      <c r="BF162" s="222">
        <f>IF(N162="snížená",J162,0)</f>
        <v>0</v>
      </c>
      <c r="BG162" s="222">
        <f>IF(N162="zákl. přenesená",J162,0)</f>
        <v>0</v>
      </c>
      <c r="BH162" s="222">
        <f>IF(N162="sníž. přenesená",J162,0)</f>
        <v>0</v>
      </c>
      <c r="BI162" s="222">
        <f>IF(N162="nulová",J162,0)</f>
        <v>0</v>
      </c>
      <c r="BJ162" s="21" t="s">
        <v>24</v>
      </c>
      <c r="BK162" s="222">
        <f>ROUND(I162*H162,2)</f>
        <v>0</v>
      </c>
      <c r="BL162" s="21" t="s">
        <v>142</v>
      </c>
      <c r="BM162" s="21" t="s">
        <v>339</v>
      </c>
    </row>
    <row r="163" s="1" customFormat="1">
      <c r="B163" s="43"/>
      <c r="C163" s="71"/>
      <c r="D163" s="223" t="s">
        <v>144</v>
      </c>
      <c r="E163" s="71"/>
      <c r="F163" s="224" t="s">
        <v>340</v>
      </c>
      <c r="G163" s="71"/>
      <c r="H163" s="71"/>
      <c r="I163" s="182"/>
      <c r="J163" s="71"/>
      <c r="K163" s="71"/>
      <c r="L163" s="69"/>
      <c r="M163" s="225"/>
      <c r="N163" s="44"/>
      <c r="O163" s="44"/>
      <c r="P163" s="44"/>
      <c r="Q163" s="44"/>
      <c r="R163" s="44"/>
      <c r="S163" s="44"/>
      <c r="T163" s="92"/>
      <c r="AT163" s="21" t="s">
        <v>144</v>
      </c>
      <c r="AU163" s="21" t="s">
        <v>87</v>
      </c>
    </row>
    <row r="164" s="1" customFormat="1" ht="16.5" customHeight="1">
      <c r="B164" s="43"/>
      <c r="C164" s="211" t="s">
        <v>341</v>
      </c>
      <c r="D164" s="211" t="s">
        <v>137</v>
      </c>
      <c r="E164" s="212" t="s">
        <v>342</v>
      </c>
      <c r="F164" s="213" t="s">
        <v>343</v>
      </c>
      <c r="G164" s="214" t="s">
        <v>140</v>
      </c>
      <c r="H164" s="215">
        <v>900</v>
      </c>
      <c r="I164" s="216"/>
      <c r="J164" s="217">
        <f>ROUND(I164*H164,2)</f>
        <v>0</v>
      </c>
      <c r="K164" s="213" t="s">
        <v>141</v>
      </c>
      <c r="L164" s="69"/>
      <c r="M164" s="218" t="s">
        <v>22</v>
      </c>
      <c r="N164" s="219" t="s">
        <v>47</v>
      </c>
      <c r="O164" s="44"/>
      <c r="P164" s="220">
        <f>O164*H164</f>
        <v>0</v>
      </c>
      <c r="Q164" s="220">
        <v>0</v>
      </c>
      <c r="R164" s="220">
        <f>Q164*H164</f>
        <v>0</v>
      </c>
      <c r="S164" s="220">
        <v>0</v>
      </c>
      <c r="T164" s="221">
        <f>S164*H164</f>
        <v>0</v>
      </c>
      <c r="AR164" s="21" t="s">
        <v>142</v>
      </c>
      <c r="AT164" s="21" t="s">
        <v>137</v>
      </c>
      <c r="AU164" s="21" t="s">
        <v>87</v>
      </c>
      <c r="AY164" s="21" t="s">
        <v>135</v>
      </c>
      <c r="BE164" s="222">
        <f>IF(N164="základní",J164,0)</f>
        <v>0</v>
      </c>
      <c r="BF164" s="222">
        <f>IF(N164="snížená",J164,0)</f>
        <v>0</v>
      </c>
      <c r="BG164" s="222">
        <f>IF(N164="zákl. přenesená",J164,0)</f>
        <v>0</v>
      </c>
      <c r="BH164" s="222">
        <f>IF(N164="sníž. přenesená",J164,0)</f>
        <v>0</v>
      </c>
      <c r="BI164" s="222">
        <f>IF(N164="nulová",J164,0)</f>
        <v>0</v>
      </c>
      <c r="BJ164" s="21" t="s">
        <v>24</v>
      </c>
      <c r="BK164" s="222">
        <f>ROUND(I164*H164,2)</f>
        <v>0</v>
      </c>
      <c r="BL164" s="21" t="s">
        <v>142</v>
      </c>
      <c r="BM164" s="21" t="s">
        <v>344</v>
      </c>
    </row>
    <row r="165" s="1" customFormat="1">
      <c r="B165" s="43"/>
      <c r="C165" s="71"/>
      <c r="D165" s="223" t="s">
        <v>144</v>
      </c>
      <c r="E165" s="71"/>
      <c r="F165" s="224" t="s">
        <v>345</v>
      </c>
      <c r="G165" s="71"/>
      <c r="H165" s="71"/>
      <c r="I165" s="182"/>
      <c r="J165" s="71"/>
      <c r="K165" s="71"/>
      <c r="L165" s="69"/>
      <c r="M165" s="225"/>
      <c r="N165" s="44"/>
      <c r="O165" s="44"/>
      <c r="P165" s="44"/>
      <c r="Q165" s="44"/>
      <c r="R165" s="44"/>
      <c r="S165" s="44"/>
      <c r="T165" s="92"/>
      <c r="AT165" s="21" t="s">
        <v>144</v>
      </c>
      <c r="AU165" s="21" t="s">
        <v>87</v>
      </c>
    </row>
    <row r="166" s="1" customFormat="1" ht="16.5" customHeight="1">
      <c r="B166" s="43"/>
      <c r="C166" s="211" t="s">
        <v>346</v>
      </c>
      <c r="D166" s="211" t="s">
        <v>137</v>
      </c>
      <c r="E166" s="212" t="s">
        <v>347</v>
      </c>
      <c r="F166" s="213" t="s">
        <v>348</v>
      </c>
      <c r="G166" s="214" t="s">
        <v>140</v>
      </c>
      <c r="H166" s="215">
        <v>1000</v>
      </c>
      <c r="I166" s="216"/>
      <c r="J166" s="217">
        <f>ROUND(I166*H166,2)</f>
        <v>0</v>
      </c>
      <c r="K166" s="213" t="s">
        <v>141</v>
      </c>
      <c r="L166" s="69"/>
      <c r="M166" s="218" t="s">
        <v>22</v>
      </c>
      <c r="N166" s="219" t="s">
        <v>47</v>
      </c>
      <c r="O166" s="44"/>
      <c r="P166" s="220">
        <f>O166*H166</f>
        <v>0</v>
      </c>
      <c r="Q166" s="220">
        <v>0</v>
      </c>
      <c r="R166" s="220">
        <f>Q166*H166</f>
        <v>0</v>
      </c>
      <c r="S166" s="220">
        <v>0</v>
      </c>
      <c r="T166" s="221">
        <f>S166*H166</f>
        <v>0</v>
      </c>
      <c r="AR166" s="21" t="s">
        <v>142</v>
      </c>
      <c r="AT166" s="21" t="s">
        <v>137</v>
      </c>
      <c r="AU166" s="21" t="s">
        <v>87</v>
      </c>
      <c r="AY166" s="21" t="s">
        <v>135</v>
      </c>
      <c r="BE166" s="222">
        <f>IF(N166="základní",J166,0)</f>
        <v>0</v>
      </c>
      <c r="BF166" s="222">
        <f>IF(N166="snížená",J166,0)</f>
        <v>0</v>
      </c>
      <c r="BG166" s="222">
        <f>IF(N166="zákl. přenesená",J166,0)</f>
        <v>0</v>
      </c>
      <c r="BH166" s="222">
        <f>IF(N166="sníž. přenesená",J166,0)</f>
        <v>0</v>
      </c>
      <c r="BI166" s="222">
        <f>IF(N166="nulová",J166,0)</f>
        <v>0</v>
      </c>
      <c r="BJ166" s="21" t="s">
        <v>24</v>
      </c>
      <c r="BK166" s="222">
        <f>ROUND(I166*H166,2)</f>
        <v>0</v>
      </c>
      <c r="BL166" s="21" t="s">
        <v>142</v>
      </c>
      <c r="BM166" s="21" t="s">
        <v>349</v>
      </c>
    </row>
    <row r="167" s="1" customFormat="1">
      <c r="B167" s="43"/>
      <c r="C167" s="71"/>
      <c r="D167" s="223" t="s">
        <v>144</v>
      </c>
      <c r="E167" s="71"/>
      <c r="F167" s="224" t="s">
        <v>350</v>
      </c>
      <c r="G167" s="71"/>
      <c r="H167" s="71"/>
      <c r="I167" s="182"/>
      <c r="J167" s="71"/>
      <c r="K167" s="71"/>
      <c r="L167" s="69"/>
      <c r="M167" s="225"/>
      <c r="N167" s="44"/>
      <c r="O167" s="44"/>
      <c r="P167" s="44"/>
      <c r="Q167" s="44"/>
      <c r="R167" s="44"/>
      <c r="S167" s="44"/>
      <c r="T167" s="92"/>
      <c r="AT167" s="21" t="s">
        <v>144</v>
      </c>
      <c r="AU167" s="21" t="s">
        <v>87</v>
      </c>
    </row>
    <row r="168" s="10" customFormat="1" ht="29.88" customHeight="1">
      <c r="B168" s="195"/>
      <c r="C168" s="196"/>
      <c r="D168" s="197" t="s">
        <v>75</v>
      </c>
      <c r="E168" s="209" t="s">
        <v>87</v>
      </c>
      <c r="F168" s="209" t="s">
        <v>351</v>
      </c>
      <c r="G168" s="196"/>
      <c r="H168" s="196"/>
      <c r="I168" s="199"/>
      <c r="J168" s="210">
        <f>BK168</f>
        <v>0</v>
      </c>
      <c r="K168" s="196"/>
      <c r="L168" s="201"/>
      <c r="M168" s="202"/>
      <c r="N168" s="203"/>
      <c r="O168" s="203"/>
      <c r="P168" s="204">
        <f>SUM(P169:P186)</f>
        <v>0</v>
      </c>
      <c r="Q168" s="203"/>
      <c r="R168" s="204">
        <f>SUM(R169:R186)</f>
        <v>293.52767021719001</v>
      </c>
      <c r="S168" s="203"/>
      <c r="T168" s="205">
        <f>SUM(T169:T186)</f>
        <v>0</v>
      </c>
      <c r="AR168" s="206" t="s">
        <v>24</v>
      </c>
      <c r="AT168" s="207" t="s">
        <v>75</v>
      </c>
      <c r="AU168" s="207" t="s">
        <v>24</v>
      </c>
      <c r="AY168" s="206" t="s">
        <v>135</v>
      </c>
      <c r="BK168" s="208">
        <f>SUM(BK169:BK186)</f>
        <v>0</v>
      </c>
    </row>
    <row r="169" s="1" customFormat="1" ht="16.5" customHeight="1">
      <c r="B169" s="43"/>
      <c r="C169" s="211" t="s">
        <v>352</v>
      </c>
      <c r="D169" s="211" t="s">
        <v>137</v>
      </c>
      <c r="E169" s="212" t="s">
        <v>353</v>
      </c>
      <c r="F169" s="213" t="s">
        <v>354</v>
      </c>
      <c r="G169" s="214" t="s">
        <v>158</v>
      </c>
      <c r="H169" s="215">
        <v>40</v>
      </c>
      <c r="I169" s="216"/>
      <c r="J169" s="217">
        <f>ROUND(I169*H169,2)</f>
        <v>0</v>
      </c>
      <c r="K169" s="213" t="s">
        <v>141</v>
      </c>
      <c r="L169" s="69"/>
      <c r="M169" s="218" t="s">
        <v>22</v>
      </c>
      <c r="N169" s="219" t="s">
        <v>47</v>
      </c>
      <c r="O169" s="44"/>
      <c r="P169" s="220">
        <f>O169*H169</f>
        <v>0</v>
      </c>
      <c r="Q169" s="220">
        <v>0.15704106640000001</v>
      </c>
      <c r="R169" s="220">
        <f>Q169*H169</f>
        <v>6.2816426560000007</v>
      </c>
      <c r="S169" s="220">
        <v>0</v>
      </c>
      <c r="T169" s="221">
        <f>S169*H169</f>
        <v>0</v>
      </c>
      <c r="AR169" s="21" t="s">
        <v>142</v>
      </c>
      <c r="AT169" s="21" t="s">
        <v>137</v>
      </c>
      <c r="AU169" s="21" t="s">
        <v>87</v>
      </c>
      <c r="AY169" s="21" t="s">
        <v>135</v>
      </c>
      <c r="BE169" s="222">
        <f>IF(N169="základní",J169,0)</f>
        <v>0</v>
      </c>
      <c r="BF169" s="222">
        <f>IF(N169="snížená",J169,0)</f>
        <v>0</v>
      </c>
      <c r="BG169" s="222">
        <f>IF(N169="zákl. přenesená",J169,0)</f>
        <v>0</v>
      </c>
      <c r="BH169" s="222">
        <f>IF(N169="sníž. přenesená",J169,0)</f>
        <v>0</v>
      </c>
      <c r="BI169" s="222">
        <f>IF(N169="nulová",J169,0)</f>
        <v>0</v>
      </c>
      <c r="BJ169" s="21" t="s">
        <v>24</v>
      </c>
      <c r="BK169" s="222">
        <f>ROUND(I169*H169,2)</f>
        <v>0</v>
      </c>
      <c r="BL169" s="21" t="s">
        <v>142</v>
      </c>
      <c r="BM169" s="21" t="s">
        <v>355</v>
      </c>
    </row>
    <row r="170" s="1" customFormat="1" ht="25.5" customHeight="1">
      <c r="B170" s="43"/>
      <c r="C170" s="211" t="s">
        <v>356</v>
      </c>
      <c r="D170" s="211" t="s">
        <v>137</v>
      </c>
      <c r="E170" s="212" t="s">
        <v>357</v>
      </c>
      <c r="F170" s="213" t="s">
        <v>358</v>
      </c>
      <c r="G170" s="214" t="s">
        <v>153</v>
      </c>
      <c r="H170" s="215">
        <v>40</v>
      </c>
      <c r="I170" s="216"/>
      <c r="J170" s="217">
        <f>ROUND(I170*H170,2)</f>
        <v>0</v>
      </c>
      <c r="K170" s="213" t="s">
        <v>141</v>
      </c>
      <c r="L170" s="69"/>
      <c r="M170" s="218" t="s">
        <v>22</v>
      </c>
      <c r="N170" s="219" t="s">
        <v>47</v>
      </c>
      <c r="O170" s="44"/>
      <c r="P170" s="220">
        <f>O170*H170</f>
        <v>0</v>
      </c>
      <c r="Q170" s="220">
        <v>2.1600000000000001</v>
      </c>
      <c r="R170" s="220">
        <f>Q170*H170</f>
        <v>86.400000000000006</v>
      </c>
      <c r="S170" s="220">
        <v>0</v>
      </c>
      <c r="T170" s="221">
        <f>S170*H170</f>
        <v>0</v>
      </c>
      <c r="AR170" s="21" t="s">
        <v>142</v>
      </c>
      <c r="AT170" s="21" t="s">
        <v>137</v>
      </c>
      <c r="AU170" s="21" t="s">
        <v>87</v>
      </c>
      <c r="AY170" s="21" t="s">
        <v>135</v>
      </c>
      <c r="BE170" s="222">
        <f>IF(N170="základní",J170,0)</f>
        <v>0</v>
      </c>
      <c r="BF170" s="222">
        <f>IF(N170="snížená",J170,0)</f>
        <v>0</v>
      </c>
      <c r="BG170" s="222">
        <f>IF(N170="zákl. přenesená",J170,0)</f>
        <v>0</v>
      </c>
      <c r="BH170" s="222">
        <f>IF(N170="sníž. přenesená",J170,0)</f>
        <v>0</v>
      </c>
      <c r="BI170" s="222">
        <f>IF(N170="nulová",J170,0)</f>
        <v>0</v>
      </c>
      <c r="BJ170" s="21" t="s">
        <v>24</v>
      </c>
      <c r="BK170" s="222">
        <f>ROUND(I170*H170,2)</f>
        <v>0</v>
      </c>
      <c r="BL170" s="21" t="s">
        <v>142</v>
      </c>
      <c r="BM170" s="21" t="s">
        <v>359</v>
      </c>
    </row>
    <row r="171" s="1" customFormat="1" ht="16.5" customHeight="1">
      <c r="B171" s="43"/>
      <c r="C171" s="211" t="s">
        <v>360</v>
      </c>
      <c r="D171" s="211" t="s">
        <v>137</v>
      </c>
      <c r="E171" s="212" t="s">
        <v>361</v>
      </c>
      <c r="F171" s="213" t="s">
        <v>362</v>
      </c>
      <c r="G171" s="214" t="s">
        <v>153</v>
      </c>
      <c r="H171" s="215">
        <v>30</v>
      </c>
      <c r="I171" s="216"/>
      <c r="J171" s="217">
        <f>ROUND(I171*H171,2)</f>
        <v>0</v>
      </c>
      <c r="K171" s="213" t="s">
        <v>141</v>
      </c>
      <c r="L171" s="69"/>
      <c r="M171" s="218" t="s">
        <v>22</v>
      </c>
      <c r="N171" s="219" t="s">
        <v>47</v>
      </c>
      <c r="O171" s="44"/>
      <c r="P171" s="220">
        <f>O171*H171</f>
        <v>0</v>
      </c>
      <c r="Q171" s="220">
        <v>2.4532922039999998</v>
      </c>
      <c r="R171" s="220">
        <f>Q171*H171</f>
        <v>73.598766119999993</v>
      </c>
      <c r="S171" s="220">
        <v>0</v>
      </c>
      <c r="T171" s="221">
        <f>S171*H171</f>
        <v>0</v>
      </c>
      <c r="AR171" s="21" t="s">
        <v>142</v>
      </c>
      <c r="AT171" s="21" t="s">
        <v>137</v>
      </c>
      <c r="AU171" s="21" t="s">
        <v>87</v>
      </c>
      <c r="AY171" s="21" t="s">
        <v>135</v>
      </c>
      <c r="BE171" s="222">
        <f>IF(N171="základní",J171,0)</f>
        <v>0</v>
      </c>
      <c r="BF171" s="222">
        <f>IF(N171="snížená",J171,0)</f>
        <v>0</v>
      </c>
      <c r="BG171" s="222">
        <f>IF(N171="zákl. přenesená",J171,0)</f>
        <v>0</v>
      </c>
      <c r="BH171" s="222">
        <f>IF(N171="sníž. přenesená",J171,0)</f>
        <v>0</v>
      </c>
      <c r="BI171" s="222">
        <f>IF(N171="nulová",J171,0)</f>
        <v>0</v>
      </c>
      <c r="BJ171" s="21" t="s">
        <v>24</v>
      </c>
      <c r="BK171" s="222">
        <f>ROUND(I171*H171,2)</f>
        <v>0</v>
      </c>
      <c r="BL171" s="21" t="s">
        <v>142</v>
      </c>
      <c r="BM171" s="21" t="s">
        <v>363</v>
      </c>
    </row>
    <row r="172" s="1" customFormat="1">
      <c r="B172" s="43"/>
      <c r="C172" s="71"/>
      <c r="D172" s="223" t="s">
        <v>144</v>
      </c>
      <c r="E172" s="71"/>
      <c r="F172" s="224" t="s">
        <v>350</v>
      </c>
      <c r="G172" s="71"/>
      <c r="H172" s="71"/>
      <c r="I172" s="182"/>
      <c r="J172" s="71"/>
      <c r="K172" s="71"/>
      <c r="L172" s="69"/>
      <c r="M172" s="225"/>
      <c r="N172" s="44"/>
      <c r="O172" s="44"/>
      <c r="P172" s="44"/>
      <c r="Q172" s="44"/>
      <c r="R172" s="44"/>
      <c r="S172" s="44"/>
      <c r="T172" s="92"/>
      <c r="AT172" s="21" t="s">
        <v>144</v>
      </c>
      <c r="AU172" s="21" t="s">
        <v>87</v>
      </c>
    </row>
    <row r="173" s="1" customFormat="1" ht="16.5" customHeight="1">
      <c r="B173" s="43"/>
      <c r="C173" s="211" t="s">
        <v>364</v>
      </c>
      <c r="D173" s="211" t="s">
        <v>137</v>
      </c>
      <c r="E173" s="212" t="s">
        <v>365</v>
      </c>
      <c r="F173" s="213" t="s">
        <v>366</v>
      </c>
      <c r="G173" s="214" t="s">
        <v>140</v>
      </c>
      <c r="H173" s="215">
        <v>70</v>
      </c>
      <c r="I173" s="216"/>
      <c r="J173" s="217">
        <f>ROUND(I173*H173,2)</f>
        <v>0</v>
      </c>
      <c r="K173" s="213" t="s">
        <v>141</v>
      </c>
      <c r="L173" s="69"/>
      <c r="M173" s="218" t="s">
        <v>22</v>
      </c>
      <c r="N173" s="219" t="s">
        <v>47</v>
      </c>
      <c r="O173" s="44"/>
      <c r="P173" s="220">
        <f>O173*H173</f>
        <v>0</v>
      </c>
      <c r="Q173" s="220">
        <v>0.0026919000000000001</v>
      </c>
      <c r="R173" s="220">
        <f>Q173*H173</f>
        <v>0.18843300000000002</v>
      </c>
      <c r="S173" s="220">
        <v>0</v>
      </c>
      <c r="T173" s="221">
        <f>S173*H173</f>
        <v>0</v>
      </c>
      <c r="AR173" s="21" t="s">
        <v>142</v>
      </c>
      <c r="AT173" s="21" t="s">
        <v>137</v>
      </c>
      <c r="AU173" s="21" t="s">
        <v>87</v>
      </c>
      <c r="AY173" s="21" t="s">
        <v>135</v>
      </c>
      <c r="BE173" s="222">
        <f>IF(N173="základní",J173,0)</f>
        <v>0</v>
      </c>
      <c r="BF173" s="222">
        <f>IF(N173="snížená",J173,0)</f>
        <v>0</v>
      </c>
      <c r="BG173" s="222">
        <f>IF(N173="zákl. přenesená",J173,0)</f>
        <v>0</v>
      </c>
      <c r="BH173" s="222">
        <f>IF(N173="sníž. přenesená",J173,0)</f>
        <v>0</v>
      </c>
      <c r="BI173" s="222">
        <f>IF(N173="nulová",J173,0)</f>
        <v>0</v>
      </c>
      <c r="BJ173" s="21" t="s">
        <v>24</v>
      </c>
      <c r="BK173" s="222">
        <f>ROUND(I173*H173,2)</f>
        <v>0</v>
      </c>
      <c r="BL173" s="21" t="s">
        <v>142</v>
      </c>
      <c r="BM173" s="21" t="s">
        <v>367</v>
      </c>
    </row>
    <row r="174" s="1" customFormat="1">
      <c r="B174" s="43"/>
      <c r="C174" s="71"/>
      <c r="D174" s="223" t="s">
        <v>144</v>
      </c>
      <c r="E174" s="71"/>
      <c r="F174" s="224" t="s">
        <v>368</v>
      </c>
      <c r="G174" s="71"/>
      <c r="H174" s="71"/>
      <c r="I174" s="182"/>
      <c r="J174" s="71"/>
      <c r="K174" s="71"/>
      <c r="L174" s="69"/>
      <c r="M174" s="225"/>
      <c r="N174" s="44"/>
      <c r="O174" s="44"/>
      <c r="P174" s="44"/>
      <c r="Q174" s="44"/>
      <c r="R174" s="44"/>
      <c r="S174" s="44"/>
      <c r="T174" s="92"/>
      <c r="AT174" s="21" t="s">
        <v>144</v>
      </c>
      <c r="AU174" s="21" t="s">
        <v>87</v>
      </c>
    </row>
    <row r="175" s="1" customFormat="1" ht="16.5" customHeight="1">
      <c r="B175" s="43"/>
      <c r="C175" s="211" t="s">
        <v>369</v>
      </c>
      <c r="D175" s="211" t="s">
        <v>137</v>
      </c>
      <c r="E175" s="212" t="s">
        <v>370</v>
      </c>
      <c r="F175" s="213" t="s">
        <v>371</v>
      </c>
      <c r="G175" s="214" t="s">
        <v>140</v>
      </c>
      <c r="H175" s="215">
        <v>70</v>
      </c>
      <c r="I175" s="216"/>
      <c r="J175" s="217">
        <f>ROUND(I175*H175,2)</f>
        <v>0</v>
      </c>
      <c r="K175" s="213" t="s">
        <v>141</v>
      </c>
      <c r="L175" s="69"/>
      <c r="M175" s="218" t="s">
        <v>22</v>
      </c>
      <c r="N175" s="219" t="s">
        <v>47</v>
      </c>
      <c r="O175" s="44"/>
      <c r="P175" s="220">
        <f>O175*H175</f>
        <v>0</v>
      </c>
      <c r="Q175" s="220">
        <v>0</v>
      </c>
      <c r="R175" s="220">
        <f>Q175*H175</f>
        <v>0</v>
      </c>
      <c r="S175" s="220">
        <v>0</v>
      </c>
      <c r="T175" s="221">
        <f>S175*H175</f>
        <v>0</v>
      </c>
      <c r="AR175" s="21" t="s">
        <v>142</v>
      </c>
      <c r="AT175" s="21" t="s">
        <v>137</v>
      </c>
      <c r="AU175" s="21" t="s">
        <v>87</v>
      </c>
      <c r="AY175" s="21" t="s">
        <v>135</v>
      </c>
      <c r="BE175" s="222">
        <f>IF(N175="základní",J175,0)</f>
        <v>0</v>
      </c>
      <c r="BF175" s="222">
        <f>IF(N175="snížená",J175,0)</f>
        <v>0</v>
      </c>
      <c r="BG175" s="222">
        <f>IF(N175="zákl. přenesená",J175,0)</f>
        <v>0</v>
      </c>
      <c r="BH175" s="222">
        <f>IF(N175="sníž. přenesená",J175,0)</f>
        <v>0</v>
      </c>
      <c r="BI175" s="222">
        <f>IF(N175="nulová",J175,0)</f>
        <v>0</v>
      </c>
      <c r="BJ175" s="21" t="s">
        <v>24</v>
      </c>
      <c r="BK175" s="222">
        <f>ROUND(I175*H175,2)</f>
        <v>0</v>
      </c>
      <c r="BL175" s="21" t="s">
        <v>142</v>
      </c>
      <c r="BM175" s="21" t="s">
        <v>372</v>
      </c>
    </row>
    <row r="176" s="1" customFormat="1" ht="16.5" customHeight="1">
      <c r="B176" s="43"/>
      <c r="C176" s="211" t="s">
        <v>373</v>
      </c>
      <c r="D176" s="211" t="s">
        <v>137</v>
      </c>
      <c r="E176" s="212" t="s">
        <v>374</v>
      </c>
      <c r="F176" s="213" t="s">
        <v>375</v>
      </c>
      <c r="G176" s="214" t="s">
        <v>338</v>
      </c>
      <c r="H176" s="215">
        <v>2.7000000000000002</v>
      </c>
      <c r="I176" s="216"/>
      <c r="J176" s="217">
        <f>ROUND(I176*H176,2)</f>
        <v>0</v>
      </c>
      <c r="K176" s="213" t="s">
        <v>141</v>
      </c>
      <c r="L176" s="69"/>
      <c r="M176" s="218" t="s">
        <v>22</v>
      </c>
      <c r="N176" s="219" t="s">
        <v>47</v>
      </c>
      <c r="O176" s="44"/>
      <c r="P176" s="220">
        <f>O176*H176</f>
        <v>0</v>
      </c>
      <c r="Q176" s="220">
        <v>1.0627727797</v>
      </c>
      <c r="R176" s="220">
        <f>Q176*H176</f>
        <v>2.8694865051900003</v>
      </c>
      <c r="S176" s="220">
        <v>0</v>
      </c>
      <c r="T176" s="221">
        <f>S176*H176</f>
        <v>0</v>
      </c>
      <c r="AR176" s="21" t="s">
        <v>142</v>
      </c>
      <c r="AT176" s="21" t="s">
        <v>137</v>
      </c>
      <c r="AU176" s="21" t="s">
        <v>87</v>
      </c>
      <c r="AY176" s="21" t="s">
        <v>135</v>
      </c>
      <c r="BE176" s="222">
        <f>IF(N176="základní",J176,0)</f>
        <v>0</v>
      </c>
      <c r="BF176" s="222">
        <f>IF(N176="snížená",J176,0)</f>
        <v>0</v>
      </c>
      <c r="BG176" s="222">
        <f>IF(N176="zákl. přenesená",J176,0)</f>
        <v>0</v>
      </c>
      <c r="BH176" s="222">
        <f>IF(N176="sníž. přenesená",J176,0)</f>
        <v>0</v>
      </c>
      <c r="BI176" s="222">
        <f>IF(N176="nulová",J176,0)</f>
        <v>0</v>
      </c>
      <c r="BJ176" s="21" t="s">
        <v>24</v>
      </c>
      <c r="BK176" s="222">
        <f>ROUND(I176*H176,2)</f>
        <v>0</v>
      </c>
      <c r="BL176" s="21" t="s">
        <v>142</v>
      </c>
      <c r="BM176" s="21" t="s">
        <v>376</v>
      </c>
    </row>
    <row r="177" s="1" customFormat="1">
      <c r="B177" s="43"/>
      <c r="C177" s="71"/>
      <c r="D177" s="223" t="s">
        <v>144</v>
      </c>
      <c r="E177" s="71"/>
      <c r="F177" s="224" t="s">
        <v>377</v>
      </c>
      <c r="G177" s="71"/>
      <c r="H177" s="71"/>
      <c r="I177" s="182"/>
      <c r="J177" s="71"/>
      <c r="K177" s="71"/>
      <c r="L177" s="69"/>
      <c r="M177" s="225"/>
      <c r="N177" s="44"/>
      <c r="O177" s="44"/>
      <c r="P177" s="44"/>
      <c r="Q177" s="44"/>
      <c r="R177" s="44"/>
      <c r="S177" s="44"/>
      <c r="T177" s="92"/>
      <c r="AT177" s="21" t="s">
        <v>144</v>
      </c>
      <c r="AU177" s="21" t="s">
        <v>87</v>
      </c>
    </row>
    <row r="178" s="1" customFormat="1" ht="16.5" customHeight="1">
      <c r="B178" s="43"/>
      <c r="C178" s="211" t="s">
        <v>378</v>
      </c>
      <c r="D178" s="211" t="s">
        <v>137</v>
      </c>
      <c r="E178" s="212" t="s">
        <v>379</v>
      </c>
      <c r="F178" s="213" t="s">
        <v>380</v>
      </c>
      <c r="G178" s="214" t="s">
        <v>153</v>
      </c>
      <c r="H178" s="215">
        <v>45</v>
      </c>
      <c r="I178" s="216"/>
      <c r="J178" s="217">
        <f>ROUND(I178*H178,2)</f>
        <v>0</v>
      </c>
      <c r="K178" s="213" t="s">
        <v>141</v>
      </c>
      <c r="L178" s="69"/>
      <c r="M178" s="218" t="s">
        <v>22</v>
      </c>
      <c r="N178" s="219" t="s">
        <v>47</v>
      </c>
      <c r="O178" s="44"/>
      <c r="P178" s="220">
        <f>O178*H178</f>
        <v>0</v>
      </c>
      <c r="Q178" s="220">
        <v>2.551775632</v>
      </c>
      <c r="R178" s="220">
        <f>Q178*H178</f>
        <v>114.82990344</v>
      </c>
      <c r="S178" s="220">
        <v>0</v>
      </c>
      <c r="T178" s="221">
        <f>S178*H178</f>
        <v>0</v>
      </c>
      <c r="AR178" s="21" t="s">
        <v>142</v>
      </c>
      <c r="AT178" s="21" t="s">
        <v>137</v>
      </c>
      <c r="AU178" s="21" t="s">
        <v>87</v>
      </c>
      <c r="AY178" s="21" t="s">
        <v>135</v>
      </c>
      <c r="BE178" s="222">
        <f>IF(N178="základní",J178,0)</f>
        <v>0</v>
      </c>
      <c r="BF178" s="222">
        <f>IF(N178="snížená",J178,0)</f>
        <v>0</v>
      </c>
      <c r="BG178" s="222">
        <f>IF(N178="zákl. přenesená",J178,0)</f>
        <v>0</v>
      </c>
      <c r="BH178" s="222">
        <f>IF(N178="sníž. přenesená",J178,0)</f>
        <v>0</v>
      </c>
      <c r="BI178" s="222">
        <f>IF(N178="nulová",J178,0)</f>
        <v>0</v>
      </c>
      <c r="BJ178" s="21" t="s">
        <v>24</v>
      </c>
      <c r="BK178" s="222">
        <f>ROUND(I178*H178,2)</f>
        <v>0</v>
      </c>
      <c r="BL178" s="21" t="s">
        <v>142</v>
      </c>
      <c r="BM178" s="21" t="s">
        <v>381</v>
      </c>
    </row>
    <row r="179" s="1" customFormat="1">
      <c r="B179" s="43"/>
      <c r="C179" s="71"/>
      <c r="D179" s="223" t="s">
        <v>144</v>
      </c>
      <c r="E179" s="71"/>
      <c r="F179" s="224" t="s">
        <v>382</v>
      </c>
      <c r="G179" s="71"/>
      <c r="H179" s="71"/>
      <c r="I179" s="182"/>
      <c r="J179" s="71"/>
      <c r="K179" s="71"/>
      <c r="L179" s="69"/>
      <c r="M179" s="225"/>
      <c r="N179" s="44"/>
      <c r="O179" s="44"/>
      <c r="P179" s="44"/>
      <c r="Q179" s="44"/>
      <c r="R179" s="44"/>
      <c r="S179" s="44"/>
      <c r="T179" s="92"/>
      <c r="AT179" s="21" t="s">
        <v>144</v>
      </c>
      <c r="AU179" s="21" t="s">
        <v>87</v>
      </c>
    </row>
    <row r="180" s="1" customFormat="1" ht="16.5" customHeight="1">
      <c r="B180" s="43"/>
      <c r="C180" s="211" t="s">
        <v>383</v>
      </c>
      <c r="D180" s="211" t="s">
        <v>137</v>
      </c>
      <c r="E180" s="212" t="s">
        <v>384</v>
      </c>
      <c r="F180" s="213" t="s">
        <v>385</v>
      </c>
      <c r="G180" s="214" t="s">
        <v>140</v>
      </c>
      <c r="H180" s="215">
        <v>80</v>
      </c>
      <c r="I180" s="216"/>
      <c r="J180" s="217">
        <f>ROUND(I180*H180,2)</f>
        <v>0</v>
      </c>
      <c r="K180" s="213" t="s">
        <v>141</v>
      </c>
      <c r="L180" s="69"/>
      <c r="M180" s="218" t="s">
        <v>22</v>
      </c>
      <c r="N180" s="219" t="s">
        <v>47</v>
      </c>
      <c r="O180" s="44"/>
      <c r="P180" s="220">
        <f>O180*H180</f>
        <v>0</v>
      </c>
      <c r="Q180" s="220">
        <v>0.0045806800000000002</v>
      </c>
      <c r="R180" s="220">
        <f>Q180*H180</f>
        <v>0.36645440000000001</v>
      </c>
      <c r="S180" s="220">
        <v>0</v>
      </c>
      <c r="T180" s="221">
        <f>S180*H180</f>
        <v>0</v>
      </c>
      <c r="AR180" s="21" t="s">
        <v>142</v>
      </c>
      <c r="AT180" s="21" t="s">
        <v>137</v>
      </c>
      <c r="AU180" s="21" t="s">
        <v>87</v>
      </c>
      <c r="AY180" s="21" t="s">
        <v>135</v>
      </c>
      <c r="BE180" s="222">
        <f>IF(N180="základní",J180,0)</f>
        <v>0</v>
      </c>
      <c r="BF180" s="222">
        <f>IF(N180="snížená",J180,0)</f>
        <v>0</v>
      </c>
      <c r="BG180" s="222">
        <f>IF(N180="zákl. přenesená",J180,0)</f>
        <v>0</v>
      </c>
      <c r="BH180" s="222">
        <f>IF(N180="sníž. přenesená",J180,0)</f>
        <v>0</v>
      </c>
      <c r="BI180" s="222">
        <f>IF(N180="nulová",J180,0)</f>
        <v>0</v>
      </c>
      <c r="BJ180" s="21" t="s">
        <v>24</v>
      </c>
      <c r="BK180" s="222">
        <f>ROUND(I180*H180,2)</f>
        <v>0</v>
      </c>
      <c r="BL180" s="21" t="s">
        <v>142</v>
      </c>
      <c r="BM180" s="21" t="s">
        <v>386</v>
      </c>
    </row>
    <row r="181" s="1" customFormat="1">
      <c r="B181" s="43"/>
      <c r="C181" s="71"/>
      <c r="D181" s="223" t="s">
        <v>144</v>
      </c>
      <c r="E181" s="71"/>
      <c r="F181" s="224" t="s">
        <v>350</v>
      </c>
      <c r="G181" s="71"/>
      <c r="H181" s="71"/>
      <c r="I181" s="182"/>
      <c r="J181" s="71"/>
      <c r="K181" s="71"/>
      <c r="L181" s="69"/>
      <c r="M181" s="225"/>
      <c r="N181" s="44"/>
      <c r="O181" s="44"/>
      <c r="P181" s="44"/>
      <c r="Q181" s="44"/>
      <c r="R181" s="44"/>
      <c r="S181" s="44"/>
      <c r="T181" s="92"/>
      <c r="AT181" s="21" t="s">
        <v>144</v>
      </c>
      <c r="AU181" s="21" t="s">
        <v>87</v>
      </c>
    </row>
    <row r="182" s="1" customFormat="1" ht="16.5" customHeight="1">
      <c r="B182" s="43"/>
      <c r="C182" s="211" t="s">
        <v>387</v>
      </c>
      <c r="D182" s="211" t="s">
        <v>137</v>
      </c>
      <c r="E182" s="212" t="s">
        <v>388</v>
      </c>
      <c r="F182" s="213" t="s">
        <v>389</v>
      </c>
      <c r="G182" s="214" t="s">
        <v>140</v>
      </c>
      <c r="H182" s="215">
        <v>80</v>
      </c>
      <c r="I182" s="216"/>
      <c r="J182" s="217">
        <f>ROUND(I182*H182,2)</f>
        <v>0</v>
      </c>
      <c r="K182" s="213" t="s">
        <v>141</v>
      </c>
      <c r="L182" s="69"/>
      <c r="M182" s="218" t="s">
        <v>22</v>
      </c>
      <c r="N182" s="219" t="s">
        <v>47</v>
      </c>
      <c r="O182" s="44"/>
      <c r="P182" s="220">
        <f>O182*H182</f>
        <v>0</v>
      </c>
      <c r="Q182" s="220">
        <v>0</v>
      </c>
      <c r="R182" s="220">
        <f>Q182*H182</f>
        <v>0</v>
      </c>
      <c r="S182" s="220">
        <v>0</v>
      </c>
      <c r="T182" s="221">
        <f>S182*H182</f>
        <v>0</v>
      </c>
      <c r="AR182" s="21" t="s">
        <v>142</v>
      </c>
      <c r="AT182" s="21" t="s">
        <v>137</v>
      </c>
      <c r="AU182" s="21" t="s">
        <v>87</v>
      </c>
      <c r="AY182" s="21" t="s">
        <v>135</v>
      </c>
      <c r="BE182" s="222">
        <f>IF(N182="základní",J182,0)</f>
        <v>0</v>
      </c>
      <c r="BF182" s="222">
        <f>IF(N182="snížená",J182,0)</f>
        <v>0</v>
      </c>
      <c r="BG182" s="222">
        <f>IF(N182="zákl. přenesená",J182,0)</f>
        <v>0</v>
      </c>
      <c r="BH182" s="222">
        <f>IF(N182="sníž. přenesená",J182,0)</f>
        <v>0</v>
      </c>
      <c r="BI182" s="222">
        <f>IF(N182="nulová",J182,0)</f>
        <v>0</v>
      </c>
      <c r="BJ182" s="21" t="s">
        <v>24</v>
      </c>
      <c r="BK182" s="222">
        <f>ROUND(I182*H182,2)</f>
        <v>0</v>
      </c>
      <c r="BL182" s="21" t="s">
        <v>142</v>
      </c>
      <c r="BM182" s="21" t="s">
        <v>390</v>
      </c>
    </row>
    <row r="183" s="1" customFormat="1" ht="16.5" customHeight="1">
      <c r="B183" s="43"/>
      <c r="C183" s="211" t="s">
        <v>391</v>
      </c>
      <c r="D183" s="211" t="s">
        <v>137</v>
      </c>
      <c r="E183" s="212" t="s">
        <v>392</v>
      </c>
      <c r="F183" s="213" t="s">
        <v>393</v>
      </c>
      <c r="G183" s="214" t="s">
        <v>338</v>
      </c>
      <c r="H183" s="215">
        <v>4</v>
      </c>
      <c r="I183" s="216"/>
      <c r="J183" s="217">
        <f>ROUND(I183*H183,2)</f>
        <v>0</v>
      </c>
      <c r="K183" s="213" t="s">
        <v>141</v>
      </c>
      <c r="L183" s="69"/>
      <c r="M183" s="218" t="s">
        <v>22</v>
      </c>
      <c r="N183" s="219" t="s">
        <v>47</v>
      </c>
      <c r="O183" s="44"/>
      <c r="P183" s="220">
        <f>O183*H183</f>
        <v>0</v>
      </c>
      <c r="Q183" s="220">
        <v>1.0475307199999999</v>
      </c>
      <c r="R183" s="220">
        <f>Q183*H183</f>
        <v>4.1901228799999997</v>
      </c>
      <c r="S183" s="220">
        <v>0</v>
      </c>
      <c r="T183" s="221">
        <f>S183*H183</f>
        <v>0</v>
      </c>
      <c r="AR183" s="21" t="s">
        <v>142</v>
      </c>
      <c r="AT183" s="21" t="s">
        <v>137</v>
      </c>
      <c r="AU183" s="21" t="s">
        <v>87</v>
      </c>
      <c r="AY183" s="21" t="s">
        <v>135</v>
      </c>
      <c r="BE183" s="222">
        <f>IF(N183="základní",J183,0)</f>
        <v>0</v>
      </c>
      <c r="BF183" s="222">
        <f>IF(N183="snížená",J183,0)</f>
        <v>0</v>
      </c>
      <c r="BG183" s="222">
        <f>IF(N183="zákl. přenesená",J183,0)</f>
        <v>0</v>
      </c>
      <c r="BH183" s="222">
        <f>IF(N183="sníž. přenesená",J183,0)</f>
        <v>0</v>
      </c>
      <c r="BI183" s="222">
        <f>IF(N183="nulová",J183,0)</f>
        <v>0</v>
      </c>
      <c r="BJ183" s="21" t="s">
        <v>24</v>
      </c>
      <c r="BK183" s="222">
        <f>ROUND(I183*H183,2)</f>
        <v>0</v>
      </c>
      <c r="BL183" s="21" t="s">
        <v>142</v>
      </c>
      <c r="BM183" s="21" t="s">
        <v>394</v>
      </c>
    </row>
    <row r="184" s="1" customFormat="1" ht="25.5" customHeight="1">
      <c r="B184" s="43"/>
      <c r="C184" s="211" t="s">
        <v>395</v>
      </c>
      <c r="D184" s="211" t="s">
        <v>137</v>
      </c>
      <c r="E184" s="212" t="s">
        <v>396</v>
      </c>
      <c r="F184" s="213" t="s">
        <v>397</v>
      </c>
      <c r="G184" s="214" t="s">
        <v>204</v>
      </c>
      <c r="H184" s="215">
        <v>80</v>
      </c>
      <c r="I184" s="216"/>
      <c r="J184" s="217">
        <f>ROUND(I184*H184,2)</f>
        <v>0</v>
      </c>
      <c r="K184" s="213" t="s">
        <v>141</v>
      </c>
      <c r="L184" s="69"/>
      <c r="M184" s="218" t="s">
        <v>22</v>
      </c>
      <c r="N184" s="219" t="s">
        <v>47</v>
      </c>
      <c r="O184" s="44"/>
      <c r="P184" s="220">
        <f>O184*H184</f>
        <v>0</v>
      </c>
      <c r="Q184" s="220">
        <v>3.5765200000000001E-05</v>
      </c>
      <c r="R184" s="220">
        <f>Q184*H184</f>
        <v>0.0028612160000000002</v>
      </c>
      <c r="S184" s="220">
        <v>0</v>
      </c>
      <c r="T184" s="221">
        <f>S184*H184</f>
        <v>0</v>
      </c>
      <c r="AR184" s="21" t="s">
        <v>142</v>
      </c>
      <c r="AT184" s="21" t="s">
        <v>137</v>
      </c>
      <c r="AU184" s="21" t="s">
        <v>87</v>
      </c>
      <c r="AY184" s="21" t="s">
        <v>135</v>
      </c>
      <c r="BE184" s="222">
        <f>IF(N184="základní",J184,0)</f>
        <v>0</v>
      </c>
      <c r="BF184" s="222">
        <f>IF(N184="snížená",J184,0)</f>
        <v>0</v>
      </c>
      <c r="BG184" s="222">
        <f>IF(N184="zákl. přenesená",J184,0)</f>
        <v>0</v>
      </c>
      <c r="BH184" s="222">
        <f>IF(N184="sníž. přenesená",J184,0)</f>
        <v>0</v>
      </c>
      <c r="BI184" s="222">
        <f>IF(N184="nulová",J184,0)</f>
        <v>0</v>
      </c>
      <c r="BJ184" s="21" t="s">
        <v>24</v>
      </c>
      <c r="BK184" s="222">
        <f>ROUND(I184*H184,2)</f>
        <v>0</v>
      </c>
      <c r="BL184" s="21" t="s">
        <v>142</v>
      </c>
      <c r="BM184" s="21" t="s">
        <v>398</v>
      </c>
    </row>
    <row r="185" s="1" customFormat="1">
      <c r="B185" s="43"/>
      <c r="C185" s="71"/>
      <c r="D185" s="223" t="s">
        <v>144</v>
      </c>
      <c r="E185" s="71"/>
      <c r="F185" s="224" t="s">
        <v>399</v>
      </c>
      <c r="G185" s="71"/>
      <c r="H185" s="71"/>
      <c r="I185" s="182"/>
      <c r="J185" s="71"/>
      <c r="K185" s="71"/>
      <c r="L185" s="69"/>
      <c r="M185" s="225"/>
      <c r="N185" s="44"/>
      <c r="O185" s="44"/>
      <c r="P185" s="44"/>
      <c r="Q185" s="44"/>
      <c r="R185" s="44"/>
      <c r="S185" s="44"/>
      <c r="T185" s="92"/>
      <c r="AT185" s="21" t="s">
        <v>144</v>
      </c>
      <c r="AU185" s="21" t="s">
        <v>87</v>
      </c>
    </row>
    <row r="186" s="1" customFormat="1" ht="16.5" customHeight="1">
      <c r="B186" s="43"/>
      <c r="C186" s="226" t="s">
        <v>400</v>
      </c>
      <c r="D186" s="226" t="s">
        <v>401</v>
      </c>
      <c r="E186" s="227" t="s">
        <v>402</v>
      </c>
      <c r="F186" s="228" t="s">
        <v>403</v>
      </c>
      <c r="G186" s="229" t="s">
        <v>338</v>
      </c>
      <c r="H186" s="230">
        <v>4.7999999999999998</v>
      </c>
      <c r="I186" s="231"/>
      <c r="J186" s="232">
        <f>ROUND(I186*H186,2)</f>
        <v>0</v>
      </c>
      <c r="K186" s="228" t="s">
        <v>141</v>
      </c>
      <c r="L186" s="233"/>
      <c r="M186" s="234" t="s">
        <v>22</v>
      </c>
      <c r="N186" s="235" t="s">
        <v>47</v>
      </c>
      <c r="O186" s="44"/>
      <c r="P186" s="220">
        <f>O186*H186</f>
        <v>0</v>
      </c>
      <c r="Q186" s="220">
        <v>1</v>
      </c>
      <c r="R186" s="220">
        <f>Q186*H186</f>
        <v>4.7999999999999998</v>
      </c>
      <c r="S186" s="220">
        <v>0</v>
      </c>
      <c r="T186" s="221">
        <f>S186*H186</f>
        <v>0</v>
      </c>
      <c r="AR186" s="21" t="s">
        <v>174</v>
      </c>
      <c r="AT186" s="21" t="s">
        <v>401</v>
      </c>
      <c r="AU186" s="21" t="s">
        <v>87</v>
      </c>
      <c r="AY186" s="21" t="s">
        <v>135</v>
      </c>
      <c r="BE186" s="222">
        <f>IF(N186="základní",J186,0)</f>
        <v>0</v>
      </c>
      <c r="BF186" s="222">
        <f>IF(N186="snížená",J186,0)</f>
        <v>0</v>
      </c>
      <c r="BG186" s="222">
        <f>IF(N186="zákl. přenesená",J186,0)</f>
        <v>0</v>
      </c>
      <c r="BH186" s="222">
        <f>IF(N186="sníž. přenesená",J186,0)</f>
        <v>0</v>
      </c>
      <c r="BI186" s="222">
        <f>IF(N186="nulová",J186,0)</f>
        <v>0</v>
      </c>
      <c r="BJ186" s="21" t="s">
        <v>24</v>
      </c>
      <c r="BK186" s="222">
        <f>ROUND(I186*H186,2)</f>
        <v>0</v>
      </c>
      <c r="BL186" s="21" t="s">
        <v>142</v>
      </c>
      <c r="BM186" s="21" t="s">
        <v>404</v>
      </c>
    </row>
    <row r="187" s="10" customFormat="1" ht="29.88" customHeight="1">
      <c r="B187" s="195"/>
      <c r="C187" s="196"/>
      <c r="D187" s="197" t="s">
        <v>75</v>
      </c>
      <c r="E187" s="209" t="s">
        <v>150</v>
      </c>
      <c r="F187" s="209" t="s">
        <v>405</v>
      </c>
      <c r="G187" s="196"/>
      <c r="H187" s="196"/>
      <c r="I187" s="199"/>
      <c r="J187" s="210">
        <f>BK187</f>
        <v>0</v>
      </c>
      <c r="K187" s="196"/>
      <c r="L187" s="201"/>
      <c r="M187" s="202"/>
      <c r="N187" s="203"/>
      <c r="O187" s="203"/>
      <c r="P187" s="204">
        <f>SUM(P188:P231)</f>
        <v>0</v>
      </c>
      <c r="Q187" s="203"/>
      <c r="R187" s="204">
        <f>SUM(R188:R231)</f>
        <v>824.11893169699999</v>
      </c>
      <c r="S187" s="203"/>
      <c r="T187" s="205">
        <f>SUM(T188:T231)</f>
        <v>78</v>
      </c>
      <c r="AR187" s="206" t="s">
        <v>24</v>
      </c>
      <c r="AT187" s="207" t="s">
        <v>75</v>
      </c>
      <c r="AU187" s="207" t="s">
        <v>24</v>
      </c>
      <c r="AY187" s="206" t="s">
        <v>135</v>
      </c>
      <c r="BK187" s="208">
        <f>SUM(BK188:BK231)</f>
        <v>0</v>
      </c>
    </row>
    <row r="188" s="1" customFormat="1" ht="25.5" customHeight="1">
      <c r="B188" s="43"/>
      <c r="C188" s="211" t="s">
        <v>406</v>
      </c>
      <c r="D188" s="211" t="s">
        <v>137</v>
      </c>
      <c r="E188" s="212" t="s">
        <v>407</v>
      </c>
      <c r="F188" s="213" t="s">
        <v>408</v>
      </c>
      <c r="G188" s="214" t="s">
        <v>140</v>
      </c>
      <c r="H188" s="215">
        <v>150</v>
      </c>
      <c r="I188" s="216"/>
      <c r="J188" s="217">
        <f>ROUND(I188*H188,2)</f>
        <v>0</v>
      </c>
      <c r="K188" s="213" t="s">
        <v>141</v>
      </c>
      <c r="L188" s="69"/>
      <c r="M188" s="218" t="s">
        <v>22</v>
      </c>
      <c r="N188" s="219" t="s">
        <v>47</v>
      </c>
      <c r="O188" s="44"/>
      <c r="P188" s="220">
        <f>O188*H188</f>
        <v>0</v>
      </c>
      <c r="Q188" s="220">
        <v>0.9080203</v>
      </c>
      <c r="R188" s="220">
        <f>Q188*H188</f>
        <v>136.203045</v>
      </c>
      <c r="S188" s="220">
        <v>0</v>
      </c>
      <c r="T188" s="221">
        <f>S188*H188</f>
        <v>0</v>
      </c>
      <c r="AR188" s="21" t="s">
        <v>142</v>
      </c>
      <c r="AT188" s="21" t="s">
        <v>137</v>
      </c>
      <c r="AU188" s="21" t="s">
        <v>87</v>
      </c>
      <c r="AY188" s="21" t="s">
        <v>135</v>
      </c>
      <c r="BE188" s="222">
        <f>IF(N188="základní",J188,0)</f>
        <v>0</v>
      </c>
      <c r="BF188" s="222">
        <f>IF(N188="snížená",J188,0)</f>
        <v>0</v>
      </c>
      <c r="BG188" s="222">
        <f>IF(N188="zákl. přenesená",J188,0)</f>
        <v>0</v>
      </c>
      <c r="BH188" s="222">
        <f>IF(N188="sníž. přenesená",J188,0)</f>
        <v>0</v>
      </c>
      <c r="BI188" s="222">
        <f>IF(N188="nulová",J188,0)</f>
        <v>0</v>
      </c>
      <c r="BJ188" s="21" t="s">
        <v>24</v>
      </c>
      <c r="BK188" s="222">
        <f>ROUND(I188*H188,2)</f>
        <v>0</v>
      </c>
      <c r="BL188" s="21" t="s">
        <v>142</v>
      </c>
      <c r="BM188" s="21" t="s">
        <v>409</v>
      </c>
    </row>
    <row r="189" s="1" customFormat="1" ht="25.5" customHeight="1">
      <c r="B189" s="43"/>
      <c r="C189" s="211" t="s">
        <v>410</v>
      </c>
      <c r="D189" s="211" t="s">
        <v>137</v>
      </c>
      <c r="E189" s="212" t="s">
        <v>411</v>
      </c>
      <c r="F189" s="213" t="s">
        <v>412</v>
      </c>
      <c r="G189" s="214" t="s">
        <v>140</v>
      </c>
      <c r="H189" s="215">
        <v>30</v>
      </c>
      <c r="I189" s="216"/>
      <c r="J189" s="217">
        <f>ROUND(I189*H189,2)</f>
        <v>0</v>
      </c>
      <c r="K189" s="213" t="s">
        <v>141</v>
      </c>
      <c r="L189" s="69"/>
      <c r="M189" s="218" t="s">
        <v>22</v>
      </c>
      <c r="N189" s="219" t="s">
        <v>47</v>
      </c>
      <c r="O189" s="44"/>
      <c r="P189" s="220">
        <f>O189*H189</f>
        <v>0</v>
      </c>
      <c r="Q189" s="220">
        <v>1.1366641</v>
      </c>
      <c r="R189" s="220">
        <f>Q189*H189</f>
        <v>34.099922999999997</v>
      </c>
      <c r="S189" s="220">
        <v>0</v>
      </c>
      <c r="T189" s="221">
        <f>S189*H189</f>
        <v>0</v>
      </c>
      <c r="AR189" s="21" t="s">
        <v>142</v>
      </c>
      <c r="AT189" s="21" t="s">
        <v>137</v>
      </c>
      <c r="AU189" s="21" t="s">
        <v>87</v>
      </c>
      <c r="AY189" s="21" t="s">
        <v>135</v>
      </c>
      <c r="BE189" s="222">
        <f>IF(N189="základní",J189,0)</f>
        <v>0</v>
      </c>
      <c r="BF189" s="222">
        <f>IF(N189="snížená",J189,0)</f>
        <v>0</v>
      </c>
      <c r="BG189" s="222">
        <f>IF(N189="zákl. přenesená",J189,0)</f>
        <v>0</v>
      </c>
      <c r="BH189" s="222">
        <f>IF(N189="sníž. přenesená",J189,0)</f>
        <v>0</v>
      </c>
      <c r="BI189" s="222">
        <f>IF(N189="nulová",J189,0)</f>
        <v>0</v>
      </c>
      <c r="BJ189" s="21" t="s">
        <v>24</v>
      </c>
      <c r="BK189" s="222">
        <f>ROUND(I189*H189,2)</f>
        <v>0</v>
      </c>
      <c r="BL189" s="21" t="s">
        <v>142</v>
      </c>
      <c r="BM189" s="21" t="s">
        <v>413</v>
      </c>
    </row>
    <row r="190" s="1" customFormat="1">
      <c r="B190" s="43"/>
      <c r="C190" s="71"/>
      <c r="D190" s="223" t="s">
        <v>144</v>
      </c>
      <c r="E190" s="71"/>
      <c r="F190" s="224" t="s">
        <v>414</v>
      </c>
      <c r="G190" s="71"/>
      <c r="H190" s="71"/>
      <c r="I190" s="182"/>
      <c r="J190" s="71"/>
      <c r="K190" s="71"/>
      <c r="L190" s="69"/>
      <c r="M190" s="225"/>
      <c r="N190" s="44"/>
      <c r="O190" s="44"/>
      <c r="P190" s="44"/>
      <c r="Q190" s="44"/>
      <c r="R190" s="44"/>
      <c r="S190" s="44"/>
      <c r="T190" s="92"/>
      <c r="AT190" s="21" t="s">
        <v>144</v>
      </c>
      <c r="AU190" s="21" t="s">
        <v>87</v>
      </c>
    </row>
    <row r="191" s="1" customFormat="1" ht="16.5" customHeight="1">
      <c r="B191" s="43"/>
      <c r="C191" s="211" t="s">
        <v>415</v>
      </c>
      <c r="D191" s="211" t="s">
        <v>137</v>
      </c>
      <c r="E191" s="212" t="s">
        <v>416</v>
      </c>
      <c r="F191" s="213" t="s">
        <v>417</v>
      </c>
      <c r="G191" s="214" t="s">
        <v>338</v>
      </c>
      <c r="H191" s="215">
        <v>2.7000000000000002</v>
      </c>
      <c r="I191" s="216"/>
      <c r="J191" s="217">
        <f>ROUND(I191*H191,2)</f>
        <v>0</v>
      </c>
      <c r="K191" s="213" t="s">
        <v>141</v>
      </c>
      <c r="L191" s="69"/>
      <c r="M191" s="218" t="s">
        <v>22</v>
      </c>
      <c r="N191" s="219" t="s">
        <v>47</v>
      </c>
      <c r="O191" s="44"/>
      <c r="P191" s="220">
        <f>O191*H191</f>
        <v>0</v>
      </c>
      <c r="Q191" s="220">
        <v>1.0488137099999999</v>
      </c>
      <c r="R191" s="220">
        <f>Q191*H191</f>
        <v>2.831797017</v>
      </c>
      <c r="S191" s="220">
        <v>0</v>
      </c>
      <c r="T191" s="221">
        <f>S191*H191</f>
        <v>0</v>
      </c>
      <c r="AR191" s="21" t="s">
        <v>142</v>
      </c>
      <c r="AT191" s="21" t="s">
        <v>137</v>
      </c>
      <c r="AU191" s="21" t="s">
        <v>87</v>
      </c>
      <c r="AY191" s="21" t="s">
        <v>135</v>
      </c>
      <c r="BE191" s="222">
        <f>IF(N191="základní",J191,0)</f>
        <v>0</v>
      </c>
      <c r="BF191" s="222">
        <f>IF(N191="snížená",J191,0)</f>
        <v>0</v>
      </c>
      <c r="BG191" s="222">
        <f>IF(N191="zákl. přenesená",J191,0)</f>
        <v>0</v>
      </c>
      <c r="BH191" s="222">
        <f>IF(N191="sníž. přenesená",J191,0)</f>
        <v>0</v>
      </c>
      <c r="BI191" s="222">
        <f>IF(N191="nulová",J191,0)</f>
        <v>0</v>
      </c>
      <c r="BJ191" s="21" t="s">
        <v>24</v>
      </c>
      <c r="BK191" s="222">
        <f>ROUND(I191*H191,2)</f>
        <v>0</v>
      </c>
      <c r="BL191" s="21" t="s">
        <v>142</v>
      </c>
      <c r="BM191" s="21" t="s">
        <v>418</v>
      </c>
    </row>
    <row r="192" s="1" customFormat="1">
      <c r="B192" s="43"/>
      <c r="C192" s="71"/>
      <c r="D192" s="223" t="s">
        <v>144</v>
      </c>
      <c r="E192" s="71"/>
      <c r="F192" s="224" t="s">
        <v>419</v>
      </c>
      <c r="G192" s="71"/>
      <c r="H192" s="71"/>
      <c r="I192" s="182"/>
      <c r="J192" s="71"/>
      <c r="K192" s="71"/>
      <c r="L192" s="69"/>
      <c r="M192" s="225"/>
      <c r="N192" s="44"/>
      <c r="O192" s="44"/>
      <c r="P192" s="44"/>
      <c r="Q192" s="44"/>
      <c r="R192" s="44"/>
      <c r="S192" s="44"/>
      <c r="T192" s="92"/>
      <c r="AT192" s="21" t="s">
        <v>144</v>
      </c>
      <c r="AU192" s="21" t="s">
        <v>87</v>
      </c>
    </row>
    <row r="193" s="1" customFormat="1" ht="16.5" customHeight="1">
      <c r="B193" s="43"/>
      <c r="C193" s="211" t="s">
        <v>420</v>
      </c>
      <c r="D193" s="211" t="s">
        <v>137</v>
      </c>
      <c r="E193" s="212" t="s">
        <v>421</v>
      </c>
      <c r="F193" s="213" t="s">
        <v>422</v>
      </c>
      <c r="G193" s="214" t="s">
        <v>158</v>
      </c>
      <c r="H193" s="215">
        <v>700</v>
      </c>
      <c r="I193" s="216"/>
      <c r="J193" s="217">
        <f>ROUND(I193*H193,2)</f>
        <v>0</v>
      </c>
      <c r="K193" s="213" t="s">
        <v>22</v>
      </c>
      <c r="L193" s="69"/>
      <c r="M193" s="218" t="s">
        <v>22</v>
      </c>
      <c r="N193" s="219" t="s">
        <v>47</v>
      </c>
      <c r="O193" s="44"/>
      <c r="P193" s="220">
        <f>O193*H193</f>
        <v>0</v>
      </c>
      <c r="Q193" s="220">
        <v>0.0016199999999999999</v>
      </c>
      <c r="R193" s="220">
        <f>Q193*H193</f>
        <v>1.1339999999999999</v>
      </c>
      <c r="S193" s="220">
        <v>0</v>
      </c>
      <c r="T193" s="221">
        <f>S193*H193</f>
        <v>0</v>
      </c>
      <c r="AR193" s="21" t="s">
        <v>142</v>
      </c>
      <c r="AT193" s="21" t="s">
        <v>137</v>
      </c>
      <c r="AU193" s="21" t="s">
        <v>87</v>
      </c>
      <c r="AY193" s="21" t="s">
        <v>135</v>
      </c>
      <c r="BE193" s="222">
        <f>IF(N193="základní",J193,0)</f>
        <v>0</v>
      </c>
      <c r="BF193" s="222">
        <f>IF(N193="snížená",J193,0)</f>
        <v>0</v>
      </c>
      <c r="BG193" s="222">
        <f>IF(N193="zákl. přenesená",J193,0)</f>
        <v>0</v>
      </c>
      <c r="BH193" s="222">
        <f>IF(N193="sníž. přenesená",J193,0)</f>
        <v>0</v>
      </c>
      <c r="BI193" s="222">
        <f>IF(N193="nulová",J193,0)</f>
        <v>0</v>
      </c>
      <c r="BJ193" s="21" t="s">
        <v>24</v>
      </c>
      <c r="BK193" s="222">
        <f>ROUND(I193*H193,2)</f>
        <v>0</v>
      </c>
      <c r="BL193" s="21" t="s">
        <v>142</v>
      </c>
      <c r="BM193" s="21" t="s">
        <v>423</v>
      </c>
    </row>
    <row r="194" s="1" customFormat="1">
      <c r="B194" s="43"/>
      <c r="C194" s="71"/>
      <c r="D194" s="223" t="s">
        <v>144</v>
      </c>
      <c r="E194" s="71"/>
      <c r="F194" s="224" t="s">
        <v>424</v>
      </c>
      <c r="G194" s="71"/>
      <c r="H194" s="71"/>
      <c r="I194" s="182"/>
      <c r="J194" s="71"/>
      <c r="K194" s="71"/>
      <c r="L194" s="69"/>
      <c r="M194" s="225"/>
      <c r="N194" s="44"/>
      <c r="O194" s="44"/>
      <c r="P194" s="44"/>
      <c r="Q194" s="44"/>
      <c r="R194" s="44"/>
      <c r="S194" s="44"/>
      <c r="T194" s="92"/>
      <c r="AT194" s="21" t="s">
        <v>144</v>
      </c>
      <c r="AU194" s="21" t="s">
        <v>87</v>
      </c>
    </row>
    <row r="195" s="1" customFormat="1" ht="25.5" customHeight="1">
      <c r="B195" s="43"/>
      <c r="C195" s="211" t="s">
        <v>425</v>
      </c>
      <c r="D195" s="211" t="s">
        <v>137</v>
      </c>
      <c r="E195" s="212" t="s">
        <v>426</v>
      </c>
      <c r="F195" s="213" t="s">
        <v>427</v>
      </c>
      <c r="G195" s="214" t="s">
        <v>153</v>
      </c>
      <c r="H195" s="215">
        <v>30</v>
      </c>
      <c r="I195" s="216"/>
      <c r="J195" s="217">
        <f>ROUND(I195*H195,2)</f>
        <v>0</v>
      </c>
      <c r="K195" s="213" t="s">
        <v>141</v>
      </c>
      <c r="L195" s="69"/>
      <c r="M195" s="218" t="s">
        <v>22</v>
      </c>
      <c r="N195" s="219" t="s">
        <v>47</v>
      </c>
      <c r="O195" s="44"/>
      <c r="P195" s="220">
        <f>O195*H195</f>
        <v>0</v>
      </c>
      <c r="Q195" s="220">
        <v>2.6768000000000001</v>
      </c>
      <c r="R195" s="220">
        <f>Q195*H195</f>
        <v>80.304000000000002</v>
      </c>
      <c r="S195" s="220">
        <v>0</v>
      </c>
      <c r="T195" s="221">
        <f>S195*H195</f>
        <v>0</v>
      </c>
      <c r="AR195" s="21" t="s">
        <v>142</v>
      </c>
      <c r="AT195" s="21" t="s">
        <v>137</v>
      </c>
      <c r="AU195" s="21" t="s">
        <v>87</v>
      </c>
      <c r="AY195" s="21" t="s">
        <v>135</v>
      </c>
      <c r="BE195" s="222">
        <f>IF(N195="základní",J195,0)</f>
        <v>0</v>
      </c>
      <c r="BF195" s="222">
        <f>IF(N195="snížená",J195,0)</f>
        <v>0</v>
      </c>
      <c r="BG195" s="222">
        <f>IF(N195="zákl. přenesená",J195,0)</f>
        <v>0</v>
      </c>
      <c r="BH195" s="222">
        <f>IF(N195="sníž. přenesená",J195,0)</f>
        <v>0</v>
      </c>
      <c r="BI195" s="222">
        <f>IF(N195="nulová",J195,0)</f>
        <v>0</v>
      </c>
      <c r="BJ195" s="21" t="s">
        <v>24</v>
      </c>
      <c r="BK195" s="222">
        <f>ROUND(I195*H195,2)</f>
        <v>0</v>
      </c>
      <c r="BL195" s="21" t="s">
        <v>142</v>
      </c>
      <c r="BM195" s="21" t="s">
        <v>428</v>
      </c>
    </row>
    <row r="196" s="1" customFormat="1" ht="25.5" customHeight="1">
      <c r="B196" s="43"/>
      <c r="C196" s="211" t="s">
        <v>429</v>
      </c>
      <c r="D196" s="211" t="s">
        <v>137</v>
      </c>
      <c r="E196" s="212" t="s">
        <v>430</v>
      </c>
      <c r="F196" s="213" t="s">
        <v>431</v>
      </c>
      <c r="G196" s="214" t="s">
        <v>153</v>
      </c>
      <c r="H196" s="215">
        <v>30</v>
      </c>
      <c r="I196" s="216"/>
      <c r="J196" s="217">
        <f>ROUND(I196*H196,2)</f>
        <v>0</v>
      </c>
      <c r="K196" s="213" t="s">
        <v>141</v>
      </c>
      <c r="L196" s="69"/>
      <c r="M196" s="218" t="s">
        <v>22</v>
      </c>
      <c r="N196" s="219" t="s">
        <v>47</v>
      </c>
      <c r="O196" s="44"/>
      <c r="P196" s="220">
        <f>O196*H196</f>
        <v>0</v>
      </c>
      <c r="Q196" s="220">
        <v>0</v>
      </c>
      <c r="R196" s="220">
        <f>Q196*H196</f>
        <v>0</v>
      </c>
      <c r="S196" s="220">
        <v>0</v>
      </c>
      <c r="T196" s="221">
        <f>S196*H196</f>
        <v>0</v>
      </c>
      <c r="AR196" s="21" t="s">
        <v>142</v>
      </c>
      <c r="AT196" s="21" t="s">
        <v>137</v>
      </c>
      <c r="AU196" s="21" t="s">
        <v>87</v>
      </c>
      <c r="AY196" s="21" t="s">
        <v>135</v>
      </c>
      <c r="BE196" s="222">
        <f>IF(N196="základní",J196,0)</f>
        <v>0</v>
      </c>
      <c r="BF196" s="222">
        <f>IF(N196="snížená",J196,0)</f>
        <v>0</v>
      </c>
      <c r="BG196" s="222">
        <f>IF(N196="zákl. přenesená",J196,0)</f>
        <v>0</v>
      </c>
      <c r="BH196" s="222">
        <f>IF(N196="sníž. přenesená",J196,0)</f>
        <v>0</v>
      </c>
      <c r="BI196" s="222">
        <f>IF(N196="nulová",J196,0)</f>
        <v>0</v>
      </c>
      <c r="BJ196" s="21" t="s">
        <v>24</v>
      </c>
      <c r="BK196" s="222">
        <f>ROUND(I196*H196,2)</f>
        <v>0</v>
      </c>
      <c r="BL196" s="21" t="s">
        <v>142</v>
      </c>
      <c r="BM196" s="21" t="s">
        <v>432</v>
      </c>
    </row>
    <row r="197" s="1" customFormat="1" ht="16.5" customHeight="1">
      <c r="B197" s="43"/>
      <c r="C197" s="211" t="s">
        <v>433</v>
      </c>
      <c r="D197" s="211" t="s">
        <v>137</v>
      </c>
      <c r="E197" s="212" t="s">
        <v>434</v>
      </c>
      <c r="F197" s="213" t="s">
        <v>435</v>
      </c>
      <c r="G197" s="214" t="s">
        <v>153</v>
      </c>
      <c r="H197" s="215">
        <v>35</v>
      </c>
      <c r="I197" s="216"/>
      <c r="J197" s="217">
        <f>ROUND(I197*H197,2)</f>
        <v>0</v>
      </c>
      <c r="K197" s="213" t="s">
        <v>141</v>
      </c>
      <c r="L197" s="69"/>
      <c r="M197" s="218" t="s">
        <v>22</v>
      </c>
      <c r="N197" s="219" t="s">
        <v>47</v>
      </c>
      <c r="O197" s="44"/>
      <c r="P197" s="220">
        <f>O197*H197</f>
        <v>0</v>
      </c>
      <c r="Q197" s="220">
        <v>0</v>
      </c>
      <c r="R197" s="220">
        <f>Q197*H197</f>
        <v>0</v>
      </c>
      <c r="S197" s="220">
        <v>0</v>
      </c>
      <c r="T197" s="221">
        <f>S197*H197</f>
        <v>0</v>
      </c>
      <c r="AR197" s="21" t="s">
        <v>142</v>
      </c>
      <c r="AT197" s="21" t="s">
        <v>137</v>
      </c>
      <c r="AU197" s="21" t="s">
        <v>87</v>
      </c>
      <c r="AY197" s="21" t="s">
        <v>135</v>
      </c>
      <c r="BE197" s="222">
        <f>IF(N197="základní",J197,0)</f>
        <v>0</v>
      </c>
      <c r="BF197" s="222">
        <f>IF(N197="snížená",J197,0)</f>
        <v>0</v>
      </c>
      <c r="BG197" s="222">
        <f>IF(N197="zákl. přenesená",J197,0)</f>
        <v>0</v>
      </c>
      <c r="BH197" s="222">
        <f>IF(N197="sníž. přenesená",J197,0)</f>
        <v>0</v>
      </c>
      <c r="BI197" s="222">
        <f>IF(N197="nulová",J197,0)</f>
        <v>0</v>
      </c>
      <c r="BJ197" s="21" t="s">
        <v>24</v>
      </c>
      <c r="BK197" s="222">
        <f>ROUND(I197*H197,2)</f>
        <v>0</v>
      </c>
      <c r="BL197" s="21" t="s">
        <v>142</v>
      </c>
      <c r="BM197" s="21" t="s">
        <v>436</v>
      </c>
    </row>
    <row r="198" s="1" customFormat="1">
      <c r="B198" s="43"/>
      <c r="C198" s="71"/>
      <c r="D198" s="223" t="s">
        <v>144</v>
      </c>
      <c r="E198" s="71"/>
      <c r="F198" s="224" t="s">
        <v>437</v>
      </c>
      <c r="G198" s="71"/>
      <c r="H198" s="71"/>
      <c r="I198" s="182"/>
      <c r="J198" s="71"/>
      <c r="K198" s="71"/>
      <c r="L198" s="69"/>
      <c r="M198" s="225"/>
      <c r="N198" s="44"/>
      <c r="O198" s="44"/>
      <c r="P198" s="44"/>
      <c r="Q198" s="44"/>
      <c r="R198" s="44"/>
      <c r="S198" s="44"/>
      <c r="T198" s="92"/>
      <c r="AT198" s="21" t="s">
        <v>144</v>
      </c>
      <c r="AU198" s="21" t="s">
        <v>87</v>
      </c>
    </row>
    <row r="199" s="1" customFormat="1" ht="25.5" customHeight="1">
      <c r="B199" s="43"/>
      <c r="C199" s="211" t="s">
        <v>438</v>
      </c>
      <c r="D199" s="211" t="s">
        <v>137</v>
      </c>
      <c r="E199" s="212" t="s">
        <v>439</v>
      </c>
      <c r="F199" s="213" t="s">
        <v>440</v>
      </c>
      <c r="G199" s="214" t="s">
        <v>140</v>
      </c>
      <c r="H199" s="215">
        <v>94</v>
      </c>
      <c r="I199" s="216"/>
      <c r="J199" s="217">
        <f>ROUND(I199*H199,2)</f>
        <v>0</v>
      </c>
      <c r="K199" s="213" t="s">
        <v>141</v>
      </c>
      <c r="L199" s="69"/>
      <c r="M199" s="218" t="s">
        <v>22</v>
      </c>
      <c r="N199" s="219" t="s">
        <v>47</v>
      </c>
      <c r="O199" s="44"/>
      <c r="P199" s="220">
        <f>O199*H199</f>
        <v>0</v>
      </c>
      <c r="Q199" s="220">
        <v>0.0013213999999999999</v>
      </c>
      <c r="R199" s="220">
        <f>Q199*H199</f>
        <v>0.12421159999999999</v>
      </c>
      <c r="S199" s="220">
        <v>0</v>
      </c>
      <c r="T199" s="221">
        <f>S199*H199</f>
        <v>0</v>
      </c>
      <c r="AR199" s="21" t="s">
        <v>142</v>
      </c>
      <c r="AT199" s="21" t="s">
        <v>137</v>
      </c>
      <c r="AU199" s="21" t="s">
        <v>87</v>
      </c>
      <c r="AY199" s="21" t="s">
        <v>135</v>
      </c>
      <c r="BE199" s="222">
        <f>IF(N199="základní",J199,0)</f>
        <v>0</v>
      </c>
      <c r="BF199" s="222">
        <f>IF(N199="snížená",J199,0)</f>
        <v>0</v>
      </c>
      <c r="BG199" s="222">
        <f>IF(N199="zákl. přenesená",J199,0)</f>
        <v>0</v>
      </c>
      <c r="BH199" s="222">
        <f>IF(N199="sníž. přenesená",J199,0)</f>
        <v>0</v>
      </c>
      <c r="BI199" s="222">
        <f>IF(N199="nulová",J199,0)</f>
        <v>0</v>
      </c>
      <c r="BJ199" s="21" t="s">
        <v>24</v>
      </c>
      <c r="BK199" s="222">
        <f>ROUND(I199*H199,2)</f>
        <v>0</v>
      </c>
      <c r="BL199" s="21" t="s">
        <v>142</v>
      </c>
      <c r="BM199" s="21" t="s">
        <v>441</v>
      </c>
    </row>
    <row r="200" s="1" customFormat="1">
      <c r="B200" s="43"/>
      <c r="C200" s="71"/>
      <c r="D200" s="223" t="s">
        <v>144</v>
      </c>
      <c r="E200" s="71"/>
      <c r="F200" s="224" t="s">
        <v>442</v>
      </c>
      <c r="G200" s="71"/>
      <c r="H200" s="71"/>
      <c r="I200" s="182"/>
      <c r="J200" s="71"/>
      <c r="K200" s="71"/>
      <c r="L200" s="69"/>
      <c r="M200" s="225"/>
      <c r="N200" s="44"/>
      <c r="O200" s="44"/>
      <c r="P200" s="44"/>
      <c r="Q200" s="44"/>
      <c r="R200" s="44"/>
      <c r="S200" s="44"/>
      <c r="T200" s="92"/>
      <c r="AT200" s="21" t="s">
        <v>144</v>
      </c>
      <c r="AU200" s="21" t="s">
        <v>87</v>
      </c>
    </row>
    <row r="201" s="1" customFormat="1" ht="25.5" customHeight="1">
      <c r="B201" s="43"/>
      <c r="C201" s="211" t="s">
        <v>443</v>
      </c>
      <c r="D201" s="211" t="s">
        <v>137</v>
      </c>
      <c r="E201" s="212" t="s">
        <v>444</v>
      </c>
      <c r="F201" s="213" t="s">
        <v>445</v>
      </c>
      <c r="G201" s="214" t="s">
        <v>140</v>
      </c>
      <c r="H201" s="215">
        <v>94</v>
      </c>
      <c r="I201" s="216"/>
      <c r="J201" s="217">
        <f>ROUND(I201*H201,2)</f>
        <v>0</v>
      </c>
      <c r="K201" s="213" t="s">
        <v>141</v>
      </c>
      <c r="L201" s="69"/>
      <c r="M201" s="218" t="s">
        <v>22</v>
      </c>
      <c r="N201" s="219" t="s">
        <v>47</v>
      </c>
      <c r="O201" s="44"/>
      <c r="P201" s="220">
        <f>O201*H201</f>
        <v>0</v>
      </c>
      <c r="Q201" s="220">
        <v>3.6000000000000001E-05</v>
      </c>
      <c r="R201" s="220">
        <f>Q201*H201</f>
        <v>0.0033840000000000003</v>
      </c>
      <c r="S201" s="220">
        <v>0</v>
      </c>
      <c r="T201" s="221">
        <f>S201*H201</f>
        <v>0</v>
      </c>
      <c r="AR201" s="21" t="s">
        <v>142</v>
      </c>
      <c r="AT201" s="21" t="s">
        <v>137</v>
      </c>
      <c r="AU201" s="21" t="s">
        <v>87</v>
      </c>
      <c r="AY201" s="21" t="s">
        <v>135</v>
      </c>
      <c r="BE201" s="222">
        <f>IF(N201="základní",J201,0)</f>
        <v>0</v>
      </c>
      <c r="BF201" s="222">
        <f>IF(N201="snížená",J201,0)</f>
        <v>0</v>
      </c>
      <c r="BG201" s="222">
        <f>IF(N201="zákl. přenesená",J201,0)</f>
        <v>0</v>
      </c>
      <c r="BH201" s="222">
        <f>IF(N201="sníž. přenesená",J201,0)</f>
        <v>0</v>
      </c>
      <c r="BI201" s="222">
        <f>IF(N201="nulová",J201,0)</f>
        <v>0</v>
      </c>
      <c r="BJ201" s="21" t="s">
        <v>24</v>
      </c>
      <c r="BK201" s="222">
        <f>ROUND(I201*H201,2)</f>
        <v>0</v>
      </c>
      <c r="BL201" s="21" t="s">
        <v>142</v>
      </c>
      <c r="BM201" s="21" t="s">
        <v>446</v>
      </c>
    </row>
    <row r="202" s="1" customFormat="1" ht="16.5" customHeight="1">
      <c r="B202" s="43"/>
      <c r="C202" s="211" t="s">
        <v>447</v>
      </c>
      <c r="D202" s="211" t="s">
        <v>137</v>
      </c>
      <c r="E202" s="212" t="s">
        <v>448</v>
      </c>
      <c r="F202" s="213" t="s">
        <v>449</v>
      </c>
      <c r="G202" s="214" t="s">
        <v>338</v>
      </c>
      <c r="H202" s="215">
        <v>3.8500000000000001</v>
      </c>
      <c r="I202" s="216"/>
      <c r="J202" s="217">
        <f>ROUND(I202*H202,2)</f>
        <v>0</v>
      </c>
      <c r="K202" s="213" t="s">
        <v>141</v>
      </c>
      <c r="L202" s="69"/>
      <c r="M202" s="218" t="s">
        <v>22</v>
      </c>
      <c r="N202" s="219" t="s">
        <v>47</v>
      </c>
      <c r="O202" s="44"/>
      <c r="P202" s="220">
        <f>O202*H202</f>
        <v>0</v>
      </c>
      <c r="Q202" s="220">
        <v>1.0763720000000001</v>
      </c>
      <c r="R202" s="220">
        <f>Q202*H202</f>
        <v>4.1440322000000007</v>
      </c>
      <c r="S202" s="220">
        <v>0</v>
      </c>
      <c r="T202" s="221">
        <f>S202*H202</f>
        <v>0</v>
      </c>
      <c r="AR202" s="21" t="s">
        <v>142</v>
      </c>
      <c r="AT202" s="21" t="s">
        <v>137</v>
      </c>
      <c r="AU202" s="21" t="s">
        <v>87</v>
      </c>
      <c r="AY202" s="21" t="s">
        <v>135</v>
      </c>
      <c r="BE202" s="222">
        <f>IF(N202="základní",J202,0)</f>
        <v>0</v>
      </c>
      <c r="BF202" s="222">
        <f>IF(N202="snížená",J202,0)</f>
        <v>0</v>
      </c>
      <c r="BG202" s="222">
        <f>IF(N202="zákl. přenesená",J202,0)</f>
        <v>0</v>
      </c>
      <c r="BH202" s="222">
        <f>IF(N202="sníž. přenesená",J202,0)</f>
        <v>0</v>
      </c>
      <c r="BI202" s="222">
        <f>IF(N202="nulová",J202,0)</f>
        <v>0</v>
      </c>
      <c r="BJ202" s="21" t="s">
        <v>24</v>
      </c>
      <c r="BK202" s="222">
        <f>ROUND(I202*H202,2)</f>
        <v>0</v>
      </c>
      <c r="BL202" s="21" t="s">
        <v>142</v>
      </c>
      <c r="BM202" s="21" t="s">
        <v>450</v>
      </c>
    </row>
    <row r="203" s="1" customFormat="1">
      <c r="B203" s="43"/>
      <c r="C203" s="71"/>
      <c r="D203" s="223" t="s">
        <v>144</v>
      </c>
      <c r="E203" s="71"/>
      <c r="F203" s="224" t="s">
        <v>451</v>
      </c>
      <c r="G203" s="71"/>
      <c r="H203" s="71"/>
      <c r="I203" s="182"/>
      <c r="J203" s="71"/>
      <c r="K203" s="71"/>
      <c r="L203" s="69"/>
      <c r="M203" s="225"/>
      <c r="N203" s="44"/>
      <c r="O203" s="44"/>
      <c r="P203" s="44"/>
      <c r="Q203" s="44"/>
      <c r="R203" s="44"/>
      <c r="S203" s="44"/>
      <c r="T203" s="92"/>
      <c r="AT203" s="21" t="s">
        <v>144</v>
      </c>
      <c r="AU203" s="21" t="s">
        <v>87</v>
      </c>
    </row>
    <row r="204" s="1" customFormat="1" ht="25.5" customHeight="1">
      <c r="B204" s="43"/>
      <c r="C204" s="211" t="s">
        <v>452</v>
      </c>
      <c r="D204" s="211" t="s">
        <v>137</v>
      </c>
      <c r="E204" s="212" t="s">
        <v>453</v>
      </c>
      <c r="F204" s="213" t="s">
        <v>454</v>
      </c>
      <c r="G204" s="214" t="s">
        <v>153</v>
      </c>
      <c r="H204" s="215">
        <v>30</v>
      </c>
      <c r="I204" s="216"/>
      <c r="J204" s="217">
        <f>ROUND(I204*H204,2)</f>
        <v>0</v>
      </c>
      <c r="K204" s="213" t="s">
        <v>141</v>
      </c>
      <c r="L204" s="69"/>
      <c r="M204" s="218" t="s">
        <v>22</v>
      </c>
      <c r="N204" s="219" t="s">
        <v>47</v>
      </c>
      <c r="O204" s="44"/>
      <c r="P204" s="220">
        <f>O204*H204</f>
        <v>0</v>
      </c>
      <c r="Q204" s="220">
        <v>0</v>
      </c>
      <c r="R204" s="220">
        <f>Q204*H204</f>
        <v>0</v>
      </c>
      <c r="S204" s="220">
        <v>2.6000000000000001</v>
      </c>
      <c r="T204" s="221">
        <f>S204*H204</f>
        <v>78</v>
      </c>
      <c r="AR204" s="21" t="s">
        <v>142</v>
      </c>
      <c r="AT204" s="21" t="s">
        <v>137</v>
      </c>
      <c r="AU204" s="21" t="s">
        <v>87</v>
      </c>
      <c r="AY204" s="21" t="s">
        <v>135</v>
      </c>
      <c r="BE204" s="222">
        <f>IF(N204="základní",J204,0)</f>
        <v>0</v>
      </c>
      <c r="BF204" s="222">
        <f>IF(N204="snížená",J204,0)</f>
        <v>0</v>
      </c>
      <c r="BG204" s="222">
        <f>IF(N204="zákl. přenesená",J204,0)</f>
        <v>0</v>
      </c>
      <c r="BH204" s="222">
        <f>IF(N204="sníž. přenesená",J204,0)</f>
        <v>0</v>
      </c>
      <c r="BI204" s="222">
        <f>IF(N204="nulová",J204,0)</f>
        <v>0</v>
      </c>
      <c r="BJ204" s="21" t="s">
        <v>24</v>
      </c>
      <c r="BK204" s="222">
        <f>ROUND(I204*H204,2)</f>
        <v>0</v>
      </c>
      <c r="BL204" s="21" t="s">
        <v>142</v>
      </c>
      <c r="BM204" s="21" t="s">
        <v>455</v>
      </c>
    </row>
    <row r="205" s="1" customFormat="1" ht="16.5" customHeight="1">
      <c r="B205" s="43"/>
      <c r="C205" s="211" t="s">
        <v>456</v>
      </c>
      <c r="D205" s="211" t="s">
        <v>137</v>
      </c>
      <c r="E205" s="212" t="s">
        <v>457</v>
      </c>
      <c r="F205" s="213" t="s">
        <v>458</v>
      </c>
      <c r="G205" s="214" t="s">
        <v>153</v>
      </c>
      <c r="H205" s="215">
        <v>30</v>
      </c>
      <c r="I205" s="216"/>
      <c r="J205" s="217">
        <f>ROUND(I205*H205,2)</f>
        <v>0</v>
      </c>
      <c r="K205" s="213" t="s">
        <v>141</v>
      </c>
      <c r="L205" s="69"/>
      <c r="M205" s="218" t="s">
        <v>22</v>
      </c>
      <c r="N205" s="219" t="s">
        <v>47</v>
      </c>
      <c r="O205" s="44"/>
      <c r="P205" s="220">
        <f>O205*H205</f>
        <v>0</v>
      </c>
      <c r="Q205" s="220">
        <v>0.036885000000000001</v>
      </c>
      <c r="R205" s="220">
        <f>Q205*H205</f>
        <v>1.1065499999999999</v>
      </c>
      <c r="S205" s="220">
        <v>0</v>
      </c>
      <c r="T205" s="221">
        <f>S205*H205</f>
        <v>0</v>
      </c>
      <c r="AR205" s="21" t="s">
        <v>142</v>
      </c>
      <c r="AT205" s="21" t="s">
        <v>137</v>
      </c>
      <c r="AU205" s="21" t="s">
        <v>87</v>
      </c>
      <c r="AY205" s="21" t="s">
        <v>135</v>
      </c>
      <c r="BE205" s="222">
        <f>IF(N205="základní",J205,0)</f>
        <v>0</v>
      </c>
      <c r="BF205" s="222">
        <f>IF(N205="snížená",J205,0)</f>
        <v>0</v>
      </c>
      <c r="BG205" s="222">
        <f>IF(N205="zákl. přenesená",J205,0)</f>
        <v>0</v>
      </c>
      <c r="BH205" s="222">
        <f>IF(N205="sníž. přenesená",J205,0)</f>
        <v>0</v>
      </c>
      <c r="BI205" s="222">
        <f>IF(N205="nulová",J205,0)</f>
        <v>0</v>
      </c>
      <c r="BJ205" s="21" t="s">
        <v>24</v>
      </c>
      <c r="BK205" s="222">
        <f>ROUND(I205*H205,2)</f>
        <v>0</v>
      </c>
      <c r="BL205" s="21" t="s">
        <v>142</v>
      </c>
      <c r="BM205" s="21" t="s">
        <v>459</v>
      </c>
    </row>
    <row r="206" s="1" customFormat="1">
      <c r="B206" s="43"/>
      <c r="C206" s="71"/>
      <c r="D206" s="223" t="s">
        <v>144</v>
      </c>
      <c r="E206" s="71"/>
      <c r="F206" s="224" t="s">
        <v>350</v>
      </c>
      <c r="G206" s="71"/>
      <c r="H206" s="71"/>
      <c r="I206" s="182"/>
      <c r="J206" s="71"/>
      <c r="K206" s="71"/>
      <c r="L206" s="69"/>
      <c r="M206" s="225"/>
      <c r="N206" s="44"/>
      <c r="O206" s="44"/>
      <c r="P206" s="44"/>
      <c r="Q206" s="44"/>
      <c r="R206" s="44"/>
      <c r="S206" s="44"/>
      <c r="T206" s="92"/>
      <c r="AT206" s="21" t="s">
        <v>144</v>
      </c>
      <c r="AU206" s="21" t="s">
        <v>87</v>
      </c>
    </row>
    <row r="207" s="1" customFormat="1" ht="16.5" customHeight="1">
      <c r="B207" s="43"/>
      <c r="C207" s="226" t="s">
        <v>460</v>
      </c>
      <c r="D207" s="226" t="s">
        <v>401</v>
      </c>
      <c r="E207" s="227" t="s">
        <v>461</v>
      </c>
      <c r="F207" s="228" t="s">
        <v>462</v>
      </c>
      <c r="G207" s="229" t="s">
        <v>158</v>
      </c>
      <c r="H207" s="230">
        <v>90</v>
      </c>
      <c r="I207" s="231"/>
      <c r="J207" s="232">
        <f>ROUND(I207*H207,2)</f>
        <v>0</v>
      </c>
      <c r="K207" s="228" t="s">
        <v>22</v>
      </c>
      <c r="L207" s="233"/>
      <c r="M207" s="234" t="s">
        <v>22</v>
      </c>
      <c r="N207" s="235" t="s">
        <v>47</v>
      </c>
      <c r="O207" s="44"/>
      <c r="P207" s="220">
        <f>O207*H207</f>
        <v>0</v>
      </c>
      <c r="Q207" s="220">
        <v>0</v>
      </c>
      <c r="R207" s="220">
        <f>Q207*H207</f>
        <v>0</v>
      </c>
      <c r="S207" s="220">
        <v>0</v>
      </c>
      <c r="T207" s="221">
        <f>S207*H207</f>
        <v>0</v>
      </c>
      <c r="AR207" s="21" t="s">
        <v>174</v>
      </c>
      <c r="AT207" s="21" t="s">
        <v>401</v>
      </c>
      <c r="AU207" s="21" t="s">
        <v>87</v>
      </c>
      <c r="AY207" s="21" t="s">
        <v>135</v>
      </c>
      <c r="BE207" s="222">
        <f>IF(N207="základní",J207,0)</f>
        <v>0</v>
      </c>
      <c r="BF207" s="222">
        <f>IF(N207="snížená",J207,0)</f>
        <v>0</v>
      </c>
      <c r="BG207" s="222">
        <f>IF(N207="zákl. přenesená",J207,0)</f>
        <v>0</v>
      </c>
      <c r="BH207" s="222">
        <f>IF(N207="sníž. přenesená",J207,0)</f>
        <v>0</v>
      </c>
      <c r="BI207" s="222">
        <f>IF(N207="nulová",J207,0)</f>
        <v>0</v>
      </c>
      <c r="BJ207" s="21" t="s">
        <v>24</v>
      </c>
      <c r="BK207" s="222">
        <f>ROUND(I207*H207,2)</f>
        <v>0</v>
      </c>
      <c r="BL207" s="21" t="s">
        <v>142</v>
      </c>
      <c r="BM207" s="21" t="s">
        <v>463</v>
      </c>
    </row>
    <row r="208" s="1" customFormat="1" ht="16.5" customHeight="1">
      <c r="B208" s="43"/>
      <c r="C208" s="211" t="s">
        <v>464</v>
      </c>
      <c r="D208" s="211" t="s">
        <v>137</v>
      </c>
      <c r="E208" s="212" t="s">
        <v>465</v>
      </c>
      <c r="F208" s="213" t="s">
        <v>466</v>
      </c>
      <c r="G208" s="214" t="s">
        <v>153</v>
      </c>
      <c r="H208" s="215">
        <v>130</v>
      </c>
      <c r="I208" s="216"/>
      <c r="J208" s="217">
        <f>ROUND(I208*H208,2)</f>
        <v>0</v>
      </c>
      <c r="K208" s="213" t="s">
        <v>141</v>
      </c>
      <c r="L208" s="69"/>
      <c r="M208" s="218" t="s">
        <v>22</v>
      </c>
      <c r="N208" s="219" t="s">
        <v>47</v>
      </c>
      <c r="O208" s="44"/>
      <c r="P208" s="220">
        <f>O208*H208</f>
        <v>0</v>
      </c>
      <c r="Q208" s="220">
        <v>0</v>
      </c>
      <c r="R208" s="220">
        <f>Q208*H208</f>
        <v>0</v>
      </c>
      <c r="S208" s="220">
        <v>0</v>
      </c>
      <c r="T208" s="221">
        <f>S208*H208</f>
        <v>0</v>
      </c>
      <c r="AR208" s="21" t="s">
        <v>142</v>
      </c>
      <c r="AT208" s="21" t="s">
        <v>137</v>
      </c>
      <c r="AU208" s="21" t="s">
        <v>87</v>
      </c>
      <c r="AY208" s="21" t="s">
        <v>135</v>
      </c>
      <c r="BE208" s="222">
        <f>IF(N208="základní",J208,0)</f>
        <v>0</v>
      </c>
      <c r="BF208" s="222">
        <f>IF(N208="snížená",J208,0)</f>
        <v>0</v>
      </c>
      <c r="BG208" s="222">
        <f>IF(N208="zákl. přenesená",J208,0)</f>
        <v>0</v>
      </c>
      <c r="BH208" s="222">
        <f>IF(N208="sníž. přenesená",J208,0)</f>
        <v>0</v>
      </c>
      <c r="BI208" s="222">
        <f>IF(N208="nulová",J208,0)</f>
        <v>0</v>
      </c>
      <c r="BJ208" s="21" t="s">
        <v>24</v>
      </c>
      <c r="BK208" s="222">
        <f>ROUND(I208*H208,2)</f>
        <v>0</v>
      </c>
      <c r="BL208" s="21" t="s">
        <v>142</v>
      </c>
      <c r="BM208" s="21" t="s">
        <v>467</v>
      </c>
    </row>
    <row r="209" s="1" customFormat="1">
      <c r="B209" s="43"/>
      <c r="C209" s="71"/>
      <c r="D209" s="223" t="s">
        <v>144</v>
      </c>
      <c r="E209" s="71"/>
      <c r="F209" s="224" t="s">
        <v>468</v>
      </c>
      <c r="G209" s="71"/>
      <c r="H209" s="71"/>
      <c r="I209" s="182"/>
      <c r="J209" s="71"/>
      <c r="K209" s="71"/>
      <c r="L209" s="69"/>
      <c r="M209" s="225"/>
      <c r="N209" s="44"/>
      <c r="O209" s="44"/>
      <c r="P209" s="44"/>
      <c r="Q209" s="44"/>
      <c r="R209" s="44"/>
      <c r="S209" s="44"/>
      <c r="T209" s="92"/>
      <c r="AT209" s="21" t="s">
        <v>144</v>
      </c>
      <c r="AU209" s="21" t="s">
        <v>87</v>
      </c>
    </row>
    <row r="210" s="1" customFormat="1" ht="16.5" customHeight="1">
      <c r="B210" s="43"/>
      <c r="C210" s="211" t="s">
        <v>469</v>
      </c>
      <c r="D210" s="211" t="s">
        <v>137</v>
      </c>
      <c r="E210" s="212" t="s">
        <v>470</v>
      </c>
      <c r="F210" s="213" t="s">
        <v>471</v>
      </c>
      <c r="G210" s="214" t="s">
        <v>140</v>
      </c>
      <c r="H210" s="215">
        <v>410</v>
      </c>
      <c r="I210" s="216"/>
      <c r="J210" s="217">
        <f>ROUND(I210*H210,2)</f>
        <v>0</v>
      </c>
      <c r="K210" s="213" t="s">
        <v>141</v>
      </c>
      <c r="L210" s="69"/>
      <c r="M210" s="218" t="s">
        <v>22</v>
      </c>
      <c r="N210" s="219" t="s">
        <v>47</v>
      </c>
      <c r="O210" s="44"/>
      <c r="P210" s="220">
        <f>O210*H210</f>
        <v>0</v>
      </c>
      <c r="Q210" s="220">
        <v>0.041744200000000002</v>
      </c>
      <c r="R210" s="220">
        <f>Q210*H210</f>
        <v>17.115122</v>
      </c>
      <c r="S210" s="220">
        <v>0</v>
      </c>
      <c r="T210" s="221">
        <f>S210*H210</f>
        <v>0</v>
      </c>
      <c r="AR210" s="21" t="s">
        <v>142</v>
      </c>
      <c r="AT210" s="21" t="s">
        <v>137</v>
      </c>
      <c r="AU210" s="21" t="s">
        <v>87</v>
      </c>
      <c r="AY210" s="21" t="s">
        <v>135</v>
      </c>
      <c r="BE210" s="222">
        <f>IF(N210="základní",J210,0)</f>
        <v>0</v>
      </c>
      <c r="BF210" s="222">
        <f>IF(N210="snížená",J210,0)</f>
        <v>0</v>
      </c>
      <c r="BG210" s="222">
        <f>IF(N210="zákl. přenesená",J210,0)</f>
        <v>0</v>
      </c>
      <c r="BH210" s="222">
        <f>IF(N210="sníž. přenesená",J210,0)</f>
        <v>0</v>
      </c>
      <c r="BI210" s="222">
        <f>IF(N210="nulová",J210,0)</f>
        <v>0</v>
      </c>
      <c r="BJ210" s="21" t="s">
        <v>24</v>
      </c>
      <c r="BK210" s="222">
        <f>ROUND(I210*H210,2)</f>
        <v>0</v>
      </c>
      <c r="BL210" s="21" t="s">
        <v>142</v>
      </c>
      <c r="BM210" s="21" t="s">
        <v>472</v>
      </c>
    </row>
    <row r="211" s="1" customFormat="1">
      <c r="B211" s="43"/>
      <c r="C211" s="71"/>
      <c r="D211" s="223" t="s">
        <v>144</v>
      </c>
      <c r="E211" s="71"/>
      <c r="F211" s="224" t="s">
        <v>473</v>
      </c>
      <c r="G211" s="71"/>
      <c r="H211" s="71"/>
      <c r="I211" s="182"/>
      <c r="J211" s="71"/>
      <c r="K211" s="71"/>
      <c r="L211" s="69"/>
      <c r="M211" s="225"/>
      <c r="N211" s="44"/>
      <c r="O211" s="44"/>
      <c r="P211" s="44"/>
      <c r="Q211" s="44"/>
      <c r="R211" s="44"/>
      <c r="S211" s="44"/>
      <c r="T211" s="92"/>
      <c r="AT211" s="21" t="s">
        <v>144</v>
      </c>
      <c r="AU211" s="21" t="s">
        <v>87</v>
      </c>
    </row>
    <row r="212" s="1" customFormat="1" ht="16.5" customHeight="1">
      <c r="B212" s="43"/>
      <c r="C212" s="211" t="s">
        <v>474</v>
      </c>
      <c r="D212" s="211" t="s">
        <v>137</v>
      </c>
      <c r="E212" s="212" t="s">
        <v>475</v>
      </c>
      <c r="F212" s="213" t="s">
        <v>476</v>
      </c>
      <c r="G212" s="214" t="s">
        <v>140</v>
      </c>
      <c r="H212" s="215">
        <v>410</v>
      </c>
      <c r="I212" s="216"/>
      <c r="J212" s="217">
        <f>ROUND(I212*H212,2)</f>
        <v>0</v>
      </c>
      <c r="K212" s="213" t="s">
        <v>141</v>
      </c>
      <c r="L212" s="69"/>
      <c r="M212" s="218" t="s">
        <v>22</v>
      </c>
      <c r="N212" s="219" t="s">
        <v>47</v>
      </c>
      <c r="O212" s="44"/>
      <c r="P212" s="220">
        <f>O212*H212</f>
        <v>0</v>
      </c>
      <c r="Q212" s="220">
        <v>1.5E-05</v>
      </c>
      <c r="R212" s="220">
        <f>Q212*H212</f>
        <v>0.0061500000000000001</v>
      </c>
      <c r="S212" s="220">
        <v>0</v>
      </c>
      <c r="T212" s="221">
        <f>S212*H212</f>
        <v>0</v>
      </c>
      <c r="AR212" s="21" t="s">
        <v>142</v>
      </c>
      <c r="AT212" s="21" t="s">
        <v>137</v>
      </c>
      <c r="AU212" s="21" t="s">
        <v>87</v>
      </c>
      <c r="AY212" s="21" t="s">
        <v>135</v>
      </c>
      <c r="BE212" s="222">
        <f>IF(N212="základní",J212,0)</f>
        <v>0</v>
      </c>
      <c r="BF212" s="222">
        <f>IF(N212="snížená",J212,0)</f>
        <v>0</v>
      </c>
      <c r="BG212" s="222">
        <f>IF(N212="zákl. přenesená",J212,0)</f>
        <v>0</v>
      </c>
      <c r="BH212" s="222">
        <f>IF(N212="sníž. přenesená",J212,0)</f>
        <v>0</v>
      </c>
      <c r="BI212" s="222">
        <f>IF(N212="nulová",J212,0)</f>
        <v>0</v>
      </c>
      <c r="BJ212" s="21" t="s">
        <v>24</v>
      </c>
      <c r="BK212" s="222">
        <f>ROUND(I212*H212,2)</f>
        <v>0</v>
      </c>
      <c r="BL212" s="21" t="s">
        <v>142</v>
      </c>
      <c r="BM212" s="21" t="s">
        <v>477</v>
      </c>
    </row>
    <row r="213" s="1" customFormat="1" ht="16.5" customHeight="1">
      <c r="B213" s="43"/>
      <c r="C213" s="211" t="s">
        <v>478</v>
      </c>
      <c r="D213" s="211" t="s">
        <v>137</v>
      </c>
      <c r="E213" s="212" t="s">
        <v>479</v>
      </c>
      <c r="F213" s="213" t="s">
        <v>480</v>
      </c>
      <c r="G213" s="214" t="s">
        <v>338</v>
      </c>
      <c r="H213" s="215">
        <v>16.899999999999999</v>
      </c>
      <c r="I213" s="216"/>
      <c r="J213" s="217">
        <f>ROUND(I213*H213,2)</f>
        <v>0</v>
      </c>
      <c r="K213" s="213" t="s">
        <v>141</v>
      </c>
      <c r="L213" s="69"/>
      <c r="M213" s="218" t="s">
        <v>22</v>
      </c>
      <c r="N213" s="219" t="s">
        <v>47</v>
      </c>
      <c r="O213" s="44"/>
      <c r="P213" s="220">
        <f>O213*H213</f>
        <v>0</v>
      </c>
      <c r="Q213" s="220">
        <v>1.0487652000000001</v>
      </c>
      <c r="R213" s="220">
        <f>Q213*H213</f>
        <v>17.724131879999998</v>
      </c>
      <c r="S213" s="220">
        <v>0</v>
      </c>
      <c r="T213" s="221">
        <f>S213*H213</f>
        <v>0</v>
      </c>
      <c r="AR213" s="21" t="s">
        <v>142</v>
      </c>
      <c r="AT213" s="21" t="s">
        <v>137</v>
      </c>
      <c r="AU213" s="21" t="s">
        <v>87</v>
      </c>
      <c r="AY213" s="21" t="s">
        <v>135</v>
      </c>
      <c r="BE213" s="222">
        <f>IF(N213="základní",J213,0)</f>
        <v>0</v>
      </c>
      <c r="BF213" s="222">
        <f>IF(N213="snížená",J213,0)</f>
        <v>0</v>
      </c>
      <c r="BG213" s="222">
        <f>IF(N213="zákl. přenesená",J213,0)</f>
        <v>0</v>
      </c>
      <c r="BH213" s="222">
        <f>IF(N213="sníž. přenesená",J213,0)</f>
        <v>0</v>
      </c>
      <c r="BI213" s="222">
        <f>IF(N213="nulová",J213,0)</f>
        <v>0</v>
      </c>
      <c r="BJ213" s="21" t="s">
        <v>24</v>
      </c>
      <c r="BK213" s="222">
        <f>ROUND(I213*H213,2)</f>
        <v>0</v>
      </c>
      <c r="BL213" s="21" t="s">
        <v>142</v>
      </c>
      <c r="BM213" s="21" t="s">
        <v>481</v>
      </c>
    </row>
    <row r="214" s="1" customFormat="1">
      <c r="B214" s="43"/>
      <c r="C214" s="71"/>
      <c r="D214" s="223" t="s">
        <v>144</v>
      </c>
      <c r="E214" s="71"/>
      <c r="F214" s="224" t="s">
        <v>482</v>
      </c>
      <c r="G214" s="71"/>
      <c r="H214" s="71"/>
      <c r="I214" s="182"/>
      <c r="J214" s="71"/>
      <c r="K214" s="71"/>
      <c r="L214" s="69"/>
      <c r="M214" s="225"/>
      <c r="N214" s="44"/>
      <c r="O214" s="44"/>
      <c r="P214" s="44"/>
      <c r="Q214" s="44"/>
      <c r="R214" s="44"/>
      <c r="S214" s="44"/>
      <c r="T214" s="92"/>
      <c r="AT214" s="21" t="s">
        <v>144</v>
      </c>
      <c r="AU214" s="21" t="s">
        <v>87</v>
      </c>
    </row>
    <row r="215" s="1" customFormat="1" ht="16.5" customHeight="1">
      <c r="B215" s="43"/>
      <c r="C215" s="211" t="s">
        <v>483</v>
      </c>
      <c r="D215" s="211" t="s">
        <v>137</v>
      </c>
      <c r="E215" s="212" t="s">
        <v>484</v>
      </c>
      <c r="F215" s="213" t="s">
        <v>485</v>
      </c>
      <c r="G215" s="214" t="s">
        <v>194</v>
      </c>
      <c r="H215" s="215">
        <v>150</v>
      </c>
      <c r="I215" s="216"/>
      <c r="J215" s="217">
        <f>ROUND(I215*H215,2)</f>
        <v>0</v>
      </c>
      <c r="K215" s="213" t="s">
        <v>141</v>
      </c>
      <c r="L215" s="69"/>
      <c r="M215" s="218" t="s">
        <v>22</v>
      </c>
      <c r="N215" s="219" t="s">
        <v>47</v>
      </c>
      <c r="O215" s="44"/>
      <c r="P215" s="220">
        <f>O215*H215</f>
        <v>0</v>
      </c>
      <c r="Q215" s="220">
        <v>6.8700000000000003E-05</v>
      </c>
      <c r="R215" s="220">
        <f>Q215*H215</f>
        <v>0.010305</v>
      </c>
      <c r="S215" s="220">
        <v>0</v>
      </c>
      <c r="T215" s="221">
        <f>S215*H215</f>
        <v>0</v>
      </c>
      <c r="AR215" s="21" t="s">
        <v>142</v>
      </c>
      <c r="AT215" s="21" t="s">
        <v>137</v>
      </c>
      <c r="AU215" s="21" t="s">
        <v>87</v>
      </c>
      <c r="AY215" s="21" t="s">
        <v>135</v>
      </c>
      <c r="BE215" s="222">
        <f>IF(N215="základní",J215,0)</f>
        <v>0</v>
      </c>
      <c r="BF215" s="222">
        <f>IF(N215="snížená",J215,0)</f>
        <v>0</v>
      </c>
      <c r="BG215" s="222">
        <f>IF(N215="zákl. přenesená",J215,0)</f>
        <v>0</v>
      </c>
      <c r="BH215" s="222">
        <f>IF(N215="sníž. přenesená",J215,0)</f>
        <v>0</v>
      </c>
      <c r="BI215" s="222">
        <f>IF(N215="nulová",J215,0)</f>
        <v>0</v>
      </c>
      <c r="BJ215" s="21" t="s">
        <v>24</v>
      </c>
      <c r="BK215" s="222">
        <f>ROUND(I215*H215,2)</f>
        <v>0</v>
      </c>
      <c r="BL215" s="21" t="s">
        <v>142</v>
      </c>
      <c r="BM215" s="21" t="s">
        <v>486</v>
      </c>
    </row>
    <row r="216" s="1" customFormat="1">
      <c r="B216" s="43"/>
      <c r="C216" s="71"/>
      <c r="D216" s="223" t="s">
        <v>144</v>
      </c>
      <c r="E216" s="71"/>
      <c r="F216" s="224" t="s">
        <v>487</v>
      </c>
      <c r="G216" s="71"/>
      <c r="H216" s="71"/>
      <c r="I216" s="182"/>
      <c r="J216" s="71"/>
      <c r="K216" s="71"/>
      <c r="L216" s="69"/>
      <c r="M216" s="225"/>
      <c r="N216" s="44"/>
      <c r="O216" s="44"/>
      <c r="P216" s="44"/>
      <c r="Q216" s="44"/>
      <c r="R216" s="44"/>
      <c r="S216" s="44"/>
      <c r="T216" s="92"/>
      <c r="AT216" s="21" t="s">
        <v>144</v>
      </c>
      <c r="AU216" s="21" t="s">
        <v>87</v>
      </c>
    </row>
    <row r="217" s="1" customFormat="1" ht="16.5" customHeight="1">
      <c r="B217" s="43"/>
      <c r="C217" s="211" t="s">
        <v>488</v>
      </c>
      <c r="D217" s="211" t="s">
        <v>137</v>
      </c>
      <c r="E217" s="212" t="s">
        <v>489</v>
      </c>
      <c r="F217" s="213" t="s">
        <v>490</v>
      </c>
      <c r="G217" s="214" t="s">
        <v>194</v>
      </c>
      <c r="H217" s="215">
        <v>150</v>
      </c>
      <c r="I217" s="216"/>
      <c r="J217" s="217">
        <f>ROUND(I217*H217,2)</f>
        <v>0</v>
      </c>
      <c r="K217" s="213" t="s">
        <v>141</v>
      </c>
      <c r="L217" s="69"/>
      <c r="M217" s="218" t="s">
        <v>22</v>
      </c>
      <c r="N217" s="219" t="s">
        <v>47</v>
      </c>
      <c r="O217" s="44"/>
      <c r="P217" s="220">
        <f>O217*H217</f>
        <v>0</v>
      </c>
      <c r="Q217" s="220">
        <v>0.00019320000000000001</v>
      </c>
      <c r="R217" s="220">
        <f>Q217*H217</f>
        <v>0.028980000000000002</v>
      </c>
      <c r="S217" s="220">
        <v>0</v>
      </c>
      <c r="T217" s="221">
        <f>S217*H217</f>
        <v>0</v>
      </c>
      <c r="AR217" s="21" t="s">
        <v>142</v>
      </c>
      <c r="AT217" s="21" t="s">
        <v>137</v>
      </c>
      <c r="AU217" s="21" t="s">
        <v>87</v>
      </c>
      <c r="AY217" s="21" t="s">
        <v>135</v>
      </c>
      <c r="BE217" s="222">
        <f>IF(N217="základní",J217,0)</f>
        <v>0</v>
      </c>
      <c r="BF217" s="222">
        <f>IF(N217="snížená",J217,0)</f>
        <v>0</v>
      </c>
      <c r="BG217" s="222">
        <f>IF(N217="zákl. přenesená",J217,0)</f>
        <v>0</v>
      </c>
      <c r="BH217" s="222">
        <f>IF(N217="sníž. přenesená",J217,0)</f>
        <v>0</v>
      </c>
      <c r="BI217" s="222">
        <f>IF(N217="nulová",J217,0)</f>
        <v>0</v>
      </c>
      <c r="BJ217" s="21" t="s">
        <v>24</v>
      </c>
      <c r="BK217" s="222">
        <f>ROUND(I217*H217,2)</f>
        <v>0</v>
      </c>
      <c r="BL217" s="21" t="s">
        <v>142</v>
      </c>
      <c r="BM217" s="21" t="s">
        <v>491</v>
      </c>
    </row>
    <row r="218" s="1" customFormat="1" ht="16.5" customHeight="1">
      <c r="B218" s="43"/>
      <c r="C218" s="226" t="s">
        <v>492</v>
      </c>
      <c r="D218" s="226" t="s">
        <v>401</v>
      </c>
      <c r="E218" s="227" t="s">
        <v>493</v>
      </c>
      <c r="F218" s="228" t="s">
        <v>494</v>
      </c>
      <c r="G218" s="229" t="s">
        <v>140</v>
      </c>
      <c r="H218" s="230">
        <v>90</v>
      </c>
      <c r="I218" s="231"/>
      <c r="J218" s="232">
        <f>ROUND(I218*H218,2)</f>
        <v>0</v>
      </c>
      <c r="K218" s="228" t="s">
        <v>141</v>
      </c>
      <c r="L218" s="233"/>
      <c r="M218" s="234" t="s">
        <v>22</v>
      </c>
      <c r="N218" s="235" t="s">
        <v>47</v>
      </c>
      <c r="O218" s="44"/>
      <c r="P218" s="220">
        <f>O218*H218</f>
        <v>0</v>
      </c>
      <c r="Q218" s="220">
        <v>0.00014999999999999999</v>
      </c>
      <c r="R218" s="220">
        <f>Q218*H218</f>
        <v>0.013499999999999998</v>
      </c>
      <c r="S218" s="220">
        <v>0</v>
      </c>
      <c r="T218" s="221">
        <f>S218*H218</f>
        <v>0</v>
      </c>
      <c r="AR218" s="21" t="s">
        <v>174</v>
      </c>
      <c r="AT218" s="21" t="s">
        <v>401</v>
      </c>
      <c r="AU218" s="21" t="s">
        <v>87</v>
      </c>
      <c r="AY218" s="21" t="s">
        <v>135</v>
      </c>
      <c r="BE218" s="222">
        <f>IF(N218="základní",J218,0)</f>
        <v>0</v>
      </c>
      <c r="BF218" s="222">
        <f>IF(N218="snížená",J218,0)</f>
        <v>0</v>
      </c>
      <c r="BG218" s="222">
        <f>IF(N218="zákl. přenesená",J218,0)</f>
        <v>0</v>
      </c>
      <c r="BH218" s="222">
        <f>IF(N218="sníž. přenesená",J218,0)</f>
        <v>0</v>
      </c>
      <c r="BI218" s="222">
        <f>IF(N218="nulová",J218,0)</f>
        <v>0</v>
      </c>
      <c r="BJ218" s="21" t="s">
        <v>24</v>
      </c>
      <c r="BK218" s="222">
        <f>ROUND(I218*H218,2)</f>
        <v>0</v>
      </c>
      <c r="BL218" s="21" t="s">
        <v>142</v>
      </c>
      <c r="BM218" s="21" t="s">
        <v>495</v>
      </c>
    </row>
    <row r="219" s="1" customFormat="1" ht="16.5" customHeight="1">
      <c r="B219" s="43"/>
      <c r="C219" s="211" t="s">
        <v>496</v>
      </c>
      <c r="D219" s="211" t="s">
        <v>137</v>
      </c>
      <c r="E219" s="212" t="s">
        <v>497</v>
      </c>
      <c r="F219" s="213" t="s">
        <v>498</v>
      </c>
      <c r="G219" s="214" t="s">
        <v>153</v>
      </c>
      <c r="H219" s="215">
        <v>60</v>
      </c>
      <c r="I219" s="216"/>
      <c r="J219" s="217">
        <f>ROUND(I219*H219,2)</f>
        <v>0</v>
      </c>
      <c r="K219" s="213" t="s">
        <v>141</v>
      </c>
      <c r="L219" s="69"/>
      <c r="M219" s="218" t="s">
        <v>22</v>
      </c>
      <c r="N219" s="219" t="s">
        <v>47</v>
      </c>
      <c r="O219" s="44"/>
      <c r="P219" s="220">
        <f>O219*H219</f>
        <v>0</v>
      </c>
      <c r="Q219" s="220">
        <v>2.2949600000000001</v>
      </c>
      <c r="R219" s="220">
        <f>Q219*H219</f>
        <v>137.69759999999999</v>
      </c>
      <c r="S219" s="220">
        <v>0</v>
      </c>
      <c r="T219" s="221">
        <f>S219*H219</f>
        <v>0</v>
      </c>
      <c r="AR219" s="21" t="s">
        <v>142</v>
      </c>
      <c r="AT219" s="21" t="s">
        <v>137</v>
      </c>
      <c r="AU219" s="21" t="s">
        <v>87</v>
      </c>
      <c r="AY219" s="21" t="s">
        <v>135</v>
      </c>
      <c r="BE219" s="222">
        <f>IF(N219="základní",J219,0)</f>
        <v>0</v>
      </c>
      <c r="BF219" s="222">
        <f>IF(N219="snížená",J219,0)</f>
        <v>0</v>
      </c>
      <c r="BG219" s="222">
        <f>IF(N219="zákl. přenesená",J219,0)</f>
        <v>0</v>
      </c>
      <c r="BH219" s="222">
        <f>IF(N219="sníž. přenesená",J219,0)</f>
        <v>0</v>
      </c>
      <c r="BI219" s="222">
        <f>IF(N219="nulová",J219,0)</f>
        <v>0</v>
      </c>
      <c r="BJ219" s="21" t="s">
        <v>24</v>
      </c>
      <c r="BK219" s="222">
        <f>ROUND(I219*H219,2)</f>
        <v>0</v>
      </c>
      <c r="BL219" s="21" t="s">
        <v>142</v>
      </c>
      <c r="BM219" s="21" t="s">
        <v>499</v>
      </c>
    </row>
    <row r="220" s="1" customFormat="1">
      <c r="B220" s="43"/>
      <c r="C220" s="71"/>
      <c r="D220" s="223" t="s">
        <v>144</v>
      </c>
      <c r="E220" s="71"/>
      <c r="F220" s="224" t="s">
        <v>500</v>
      </c>
      <c r="G220" s="71"/>
      <c r="H220" s="71"/>
      <c r="I220" s="182"/>
      <c r="J220" s="71"/>
      <c r="K220" s="71"/>
      <c r="L220" s="69"/>
      <c r="M220" s="225"/>
      <c r="N220" s="44"/>
      <c r="O220" s="44"/>
      <c r="P220" s="44"/>
      <c r="Q220" s="44"/>
      <c r="R220" s="44"/>
      <c r="S220" s="44"/>
      <c r="T220" s="92"/>
      <c r="AT220" s="21" t="s">
        <v>144</v>
      </c>
      <c r="AU220" s="21" t="s">
        <v>87</v>
      </c>
    </row>
    <row r="221" s="1" customFormat="1" ht="25.5" customHeight="1">
      <c r="B221" s="43"/>
      <c r="C221" s="211" t="s">
        <v>501</v>
      </c>
      <c r="D221" s="211" t="s">
        <v>137</v>
      </c>
      <c r="E221" s="212" t="s">
        <v>502</v>
      </c>
      <c r="F221" s="213" t="s">
        <v>503</v>
      </c>
      <c r="G221" s="214" t="s">
        <v>153</v>
      </c>
      <c r="H221" s="215">
        <v>70</v>
      </c>
      <c r="I221" s="216"/>
      <c r="J221" s="217">
        <f>ROUND(I221*H221,2)</f>
        <v>0</v>
      </c>
      <c r="K221" s="213" t="s">
        <v>141</v>
      </c>
      <c r="L221" s="69"/>
      <c r="M221" s="218" t="s">
        <v>22</v>
      </c>
      <c r="N221" s="219" t="s">
        <v>47</v>
      </c>
      <c r="O221" s="44"/>
      <c r="P221" s="220">
        <f>O221*H221</f>
        <v>0</v>
      </c>
      <c r="Q221" s="220">
        <v>2.6843599999999999</v>
      </c>
      <c r="R221" s="220">
        <f>Q221*H221</f>
        <v>187.90519999999998</v>
      </c>
      <c r="S221" s="220">
        <v>0</v>
      </c>
      <c r="T221" s="221">
        <f>S221*H221</f>
        <v>0</v>
      </c>
      <c r="AR221" s="21" t="s">
        <v>142</v>
      </c>
      <c r="AT221" s="21" t="s">
        <v>137</v>
      </c>
      <c r="AU221" s="21" t="s">
        <v>87</v>
      </c>
      <c r="AY221" s="21" t="s">
        <v>135</v>
      </c>
      <c r="BE221" s="222">
        <f>IF(N221="základní",J221,0)</f>
        <v>0</v>
      </c>
      <c r="BF221" s="222">
        <f>IF(N221="snížená",J221,0)</f>
        <v>0</v>
      </c>
      <c r="BG221" s="222">
        <f>IF(N221="zákl. přenesená",J221,0)</f>
        <v>0</v>
      </c>
      <c r="BH221" s="222">
        <f>IF(N221="sníž. přenesená",J221,0)</f>
        <v>0</v>
      </c>
      <c r="BI221" s="222">
        <f>IF(N221="nulová",J221,0)</f>
        <v>0</v>
      </c>
      <c r="BJ221" s="21" t="s">
        <v>24</v>
      </c>
      <c r="BK221" s="222">
        <f>ROUND(I221*H221,2)</f>
        <v>0</v>
      </c>
      <c r="BL221" s="21" t="s">
        <v>142</v>
      </c>
      <c r="BM221" s="21" t="s">
        <v>504</v>
      </c>
    </row>
    <row r="222" s="1" customFormat="1">
      <c r="B222" s="43"/>
      <c r="C222" s="71"/>
      <c r="D222" s="223" t="s">
        <v>144</v>
      </c>
      <c r="E222" s="71"/>
      <c r="F222" s="224" t="s">
        <v>505</v>
      </c>
      <c r="G222" s="71"/>
      <c r="H222" s="71"/>
      <c r="I222" s="182"/>
      <c r="J222" s="71"/>
      <c r="K222" s="71"/>
      <c r="L222" s="69"/>
      <c r="M222" s="225"/>
      <c r="N222" s="44"/>
      <c r="O222" s="44"/>
      <c r="P222" s="44"/>
      <c r="Q222" s="44"/>
      <c r="R222" s="44"/>
      <c r="S222" s="44"/>
      <c r="T222" s="92"/>
      <c r="AT222" s="21" t="s">
        <v>144</v>
      </c>
      <c r="AU222" s="21" t="s">
        <v>87</v>
      </c>
    </row>
    <row r="223" s="1" customFormat="1" ht="25.5" customHeight="1">
      <c r="B223" s="43"/>
      <c r="C223" s="211" t="s">
        <v>506</v>
      </c>
      <c r="D223" s="211" t="s">
        <v>137</v>
      </c>
      <c r="E223" s="212" t="s">
        <v>507</v>
      </c>
      <c r="F223" s="213" t="s">
        <v>508</v>
      </c>
      <c r="G223" s="214" t="s">
        <v>153</v>
      </c>
      <c r="H223" s="215">
        <v>70</v>
      </c>
      <c r="I223" s="216"/>
      <c r="J223" s="217">
        <f>ROUND(I223*H223,2)</f>
        <v>0</v>
      </c>
      <c r="K223" s="213" t="s">
        <v>141</v>
      </c>
      <c r="L223" s="69"/>
      <c r="M223" s="218" t="s">
        <v>22</v>
      </c>
      <c r="N223" s="219" t="s">
        <v>47</v>
      </c>
      <c r="O223" s="44"/>
      <c r="P223" s="220">
        <f>O223*H223</f>
        <v>0</v>
      </c>
      <c r="Q223" s="220">
        <v>2.9013900000000001</v>
      </c>
      <c r="R223" s="220">
        <f>Q223*H223</f>
        <v>203.09730000000002</v>
      </c>
      <c r="S223" s="220">
        <v>0</v>
      </c>
      <c r="T223" s="221">
        <f>S223*H223</f>
        <v>0</v>
      </c>
      <c r="AR223" s="21" t="s">
        <v>142</v>
      </c>
      <c r="AT223" s="21" t="s">
        <v>137</v>
      </c>
      <c r="AU223" s="21" t="s">
        <v>87</v>
      </c>
      <c r="AY223" s="21" t="s">
        <v>135</v>
      </c>
      <c r="BE223" s="222">
        <f>IF(N223="základní",J223,0)</f>
        <v>0</v>
      </c>
      <c r="BF223" s="222">
        <f>IF(N223="snížená",J223,0)</f>
        <v>0</v>
      </c>
      <c r="BG223" s="222">
        <f>IF(N223="zákl. přenesená",J223,0)</f>
        <v>0</v>
      </c>
      <c r="BH223" s="222">
        <f>IF(N223="sníž. přenesená",J223,0)</f>
        <v>0</v>
      </c>
      <c r="BI223" s="222">
        <f>IF(N223="nulová",J223,0)</f>
        <v>0</v>
      </c>
      <c r="BJ223" s="21" t="s">
        <v>24</v>
      </c>
      <c r="BK223" s="222">
        <f>ROUND(I223*H223,2)</f>
        <v>0</v>
      </c>
      <c r="BL223" s="21" t="s">
        <v>142</v>
      </c>
      <c r="BM223" s="21" t="s">
        <v>509</v>
      </c>
    </row>
    <row r="224" s="1" customFormat="1" ht="25.5" customHeight="1">
      <c r="B224" s="43"/>
      <c r="C224" s="211" t="s">
        <v>510</v>
      </c>
      <c r="D224" s="211" t="s">
        <v>137</v>
      </c>
      <c r="E224" s="212" t="s">
        <v>511</v>
      </c>
      <c r="F224" s="213" t="s">
        <v>512</v>
      </c>
      <c r="G224" s="214" t="s">
        <v>153</v>
      </c>
      <c r="H224" s="215">
        <v>110</v>
      </c>
      <c r="I224" s="216"/>
      <c r="J224" s="217">
        <f>ROUND(I224*H224,2)</f>
        <v>0</v>
      </c>
      <c r="K224" s="213" t="s">
        <v>141</v>
      </c>
      <c r="L224" s="69"/>
      <c r="M224" s="218" t="s">
        <v>22</v>
      </c>
      <c r="N224" s="219" t="s">
        <v>47</v>
      </c>
      <c r="O224" s="44"/>
      <c r="P224" s="220">
        <f>O224*H224</f>
        <v>0</v>
      </c>
      <c r="Q224" s="220">
        <v>0</v>
      </c>
      <c r="R224" s="220">
        <f>Q224*H224</f>
        <v>0</v>
      </c>
      <c r="S224" s="220">
        <v>0</v>
      </c>
      <c r="T224" s="221">
        <f>S224*H224</f>
        <v>0</v>
      </c>
      <c r="AR224" s="21" t="s">
        <v>142</v>
      </c>
      <c r="AT224" s="21" t="s">
        <v>137</v>
      </c>
      <c r="AU224" s="21" t="s">
        <v>87</v>
      </c>
      <c r="AY224" s="21" t="s">
        <v>135</v>
      </c>
      <c r="BE224" s="222">
        <f>IF(N224="základní",J224,0)</f>
        <v>0</v>
      </c>
      <c r="BF224" s="222">
        <f>IF(N224="snížená",J224,0)</f>
        <v>0</v>
      </c>
      <c r="BG224" s="222">
        <f>IF(N224="zákl. přenesená",J224,0)</f>
        <v>0</v>
      </c>
      <c r="BH224" s="222">
        <f>IF(N224="sníž. přenesená",J224,0)</f>
        <v>0</v>
      </c>
      <c r="BI224" s="222">
        <f>IF(N224="nulová",J224,0)</f>
        <v>0</v>
      </c>
      <c r="BJ224" s="21" t="s">
        <v>24</v>
      </c>
      <c r="BK224" s="222">
        <f>ROUND(I224*H224,2)</f>
        <v>0</v>
      </c>
      <c r="BL224" s="21" t="s">
        <v>142</v>
      </c>
      <c r="BM224" s="21" t="s">
        <v>513</v>
      </c>
    </row>
    <row r="225" s="1" customFormat="1">
      <c r="B225" s="43"/>
      <c r="C225" s="71"/>
      <c r="D225" s="223" t="s">
        <v>144</v>
      </c>
      <c r="E225" s="71"/>
      <c r="F225" s="224" t="s">
        <v>350</v>
      </c>
      <c r="G225" s="71"/>
      <c r="H225" s="71"/>
      <c r="I225" s="182"/>
      <c r="J225" s="71"/>
      <c r="K225" s="71"/>
      <c r="L225" s="69"/>
      <c r="M225" s="225"/>
      <c r="N225" s="44"/>
      <c r="O225" s="44"/>
      <c r="P225" s="44"/>
      <c r="Q225" s="44"/>
      <c r="R225" s="44"/>
      <c r="S225" s="44"/>
      <c r="T225" s="92"/>
      <c r="AT225" s="21" t="s">
        <v>144</v>
      </c>
      <c r="AU225" s="21" t="s">
        <v>87</v>
      </c>
    </row>
    <row r="226" s="1" customFormat="1" ht="25.5" customHeight="1">
      <c r="B226" s="43"/>
      <c r="C226" s="211" t="s">
        <v>514</v>
      </c>
      <c r="D226" s="211" t="s">
        <v>137</v>
      </c>
      <c r="E226" s="212" t="s">
        <v>515</v>
      </c>
      <c r="F226" s="213" t="s">
        <v>516</v>
      </c>
      <c r="G226" s="214" t="s">
        <v>194</v>
      </c>
      <c r="H226" s="215">
        <v>40</v>
      </c>
      <c r="I226" s="216"/>
      <c r="J226" s="217">
        <f>ROUND(I226*H226,2)</f>
        <v>0</v>
      </c>
      <c r="K226" s="213" t="s">
        <v>141</v>
      </c>
      <c r="L226" s="69"/>
      <c r="M226" s="218" t="s">
        <v>22</v>
      </c>
      <c r="N226" s="219" t="s">
        <v>47</v>
      </c>
      <c r="O226" s="44"/>
      <c r="P226" s="220">
        <f>O226*H226</f>
        <v>0</v>
      </c>
      <c r="Q226" s="220">
        <v>0</v>
      </c>
      <c r="R226" s="220">
        <f>Q226*H226</f>
        <v>0</v>
      </c>
      <c r="S226" s="220">
        <v>0</v>
      </c>
      <c r="T226" s="221">
        <f>S226*H226</f>
        <v>0</v>
      </c>
      <c r="AR226" s="21" t="s">
        <v>142</v>
      </c>
      <c r="AT226" s="21" t="s">
        <v>137</v>
      </c>
      <c r="AU226" s="21" t="s">
        <v>87</v>
      </c>
      <c r="AY226" s="21" t="s">
        <v>135</v>
      </c>
      <c r="BE226" s="222">
        <f>IF(N226="základní",J226,0)</f>
        <v>0</v>
      </c>
      <c r="BF226" s="222">
        <f>IF(N226="snížená",J226,0)</f>
        <v>0</v>
      </c>
      <c r="BG226" s="222">
        <f>IF(N226="zákl. přenesená",J226,0)</f>
        <v>0</v>
      </c>
      <c r="BH226" s="222">
        <f>IF(N226="sníž. přenesená",J226,0)</f>
        <v>0</v>
      </c>
      <c r="BI226" s="222">
        <f>IF(N226="nulová",J226,0)</f>
        <v>0</v>
      </c>
      <c r="BJ226" s="21" t="s">
        <v>24</v>
      </c>
      <c r="BK226" s="222">
        <f>ROUND(I226*H226,2)</f>
        <v>0</v>
      </c>
      <c r="BL226" s="21" t="s">
        <v>142</v>
      </c>
      <c r="BM226" s="21" t="s">
        <v>517</v>
      </c>
    </row>
    <row r="227" s="1" customFormat="1" ht="25.5" customHeight="1">
      <c r="B227" s="43"/>
      <c r="C227" s="211" t="s">
        <v>518</v>
      </c>
      <c r="D227" s="211" t="s">
        <v>137</v>
      </c>
      <c r="E227" s="212" t="s">
        <v>519</v>
      </c>
      <c r="F227" s="213" t="s">
        <v>520</v>
      </c>
      <c r="G227" s="214" t="s">
        <v>194</v>
      </c>
      <c r="H227" s="215">
        <v>20</v>
      </c>
      <c r="I227" s="216"/>
      <c r="J227" s="217">
        <f>ROUND(I227*H227,2)</f>
        <v>0</v>
      </c>
      <c r="K227" s="213" t="s">
        <v>141</v>
      </c>
      <c r="L227" s="69"/>
      <c r="M227" s="218" t="s">
        <v>22</v>
      </c>
      <c r="N227" s="219" t="s">
        <v>47</v>
      </c>
      <c r="O227" s="44"/>
      <c r="P227" s="220">
        <f>O227*H227</f>
        <v>0</v>
      </c>
      <c r="Q227" s="220">
        <v>0</v>
      </c>
      <c r="R227" s="220">
        <f>Q227*H227</f>
        <v>0</v>
      </c>
      <c r="S227" s="220">
        <v>0</v>
      </c>
      <c r="T227" s="221">
        <f>S227*H227</f>
        <v>0</v>
      </c>
      <c r="AR227" s="21" t="s">
        <v>142</v>
      </c>
      <c r="AT227" s="21" t="s">
        <v>137</v>
      </c>
      <c r="AU227" s="21" t="s">
        <v>87</v>
      </c>
      <c r="AY227" s="21" t="s">
        <v>135</v>
      </c>
      <c r="BE227" s="222">
        <f>IF(N227="základní",J227,0)</f>
        <v>0</v>
      </c>
      <c r="BF227" s="222">
        <f>IF(N227="snížená",J227,0)</f>
        <v>0</v>
      </c>
      <c r="BG227" s="222">
        <f>IF(N227="zákl. přenesená",J227,0)</f>
        <v>0</v>
      </c>
      <c r="BH227" s="222">
        <f>IF(N227="sníž. přenesená",J227,0)</f>
        <v>0</v>
      </c>
      <c r="BI227" s="222">
        <f>IF(N227="nulová",J227,0)</f>
        <v>0</v>
      </c>
      <c r="BJ227" s="21" t="s">
        <v>24</v>
      </c>
      <c r="BK227" s="222">
        <f>ROUND(I227*H227,2)</f>
        <v>0</v>
      </c>
      <c r="BL227" s="21" t="s">
        <v>142</v>
      </c>
      <c r="BM227" s="21" t="s">
        <v>521</v>
      </c>
    </row>
    <row r="228" s="1" customFormat="1" ht="25.5" customHeight="1">
      <c r="B228" s="43"/>
      <c r="C228" s="211" t="s">
        <v>522</v>
      </c>
      <c r="D228" s="211" t="s">
        <v>137</v>
      </c>
      <c r="E228" s="212" t="s">
        <v>523</v>
      </c>
      <c r="F228" s="213" t="s">
        <v>524</v>
      </c>
      <c r="G228" s="214" t="s">
        <v>194</v>
      </c>
      <c r="H228" s="215">
        <v>30</v>
      </c>
      <c r="I228" s="216"/>
      <c r="J228" s="217">
        <f>ROUND(I228*H228,2)</f>
        <v>0</v>
      </c>
      <c r="K228" s="213" t="s">
        <v>141</v>
      </c>
      <c r="L228" s="69"/>
      <c r="M228" s="218" t="s">
        <v>22</v>
      </c>
      <c r="N228" s="219" t="s">
        <v>47</v>
      </c>
      <c r="O228" s="44"/>
      <c r="P228" s="220">
        <f>O228*H228</f>
        <v>0</v>
      </c>
      <c r="Q228" s="220">
        <v>0.018839999999999999</v>
      </c>
      <c r="R228" s="220">
        <f>Q228*H228</f>
        <v>0.56519999999999992</v>
      </c>
      <c r="S228" s="220">
        <v>0</v>
      </c>
      <c r="T228" s="221">
        <f>S228*H228</f>
        <v>0</v>
      </c>
      <c r="AR228" s="21" t="s">
        <v>142</v>
      </c>
      <c r="AT228" s="21" t="s">
        <v>137</v>
      </c>
      <c r="AU228" s="21" t="s">
        <v>87</v>
      </c>
      <c r="AY228" s="21" t="s">
        <v>135</v>
      </c>
      <c r="BE228" s="222">
        <f>IF(N228="základní",J228,0)</f>
        <v>0</v>
      </c>
      <c r="BF228" s="222">
        <f>IF(N228="snížená",J228,0)</f>
        <v>0</v>
      </c>
      <c r="BG228" s="222">
        <f>IF(N228="zákl. přenesená",J228,0)</f>
        <v>0</v>
      </c>
      <c r="BH228" s="222">
        <f>IF(N228="sníž. přenesená",J228,0)</f>
        <v>0</v>
      </c>
      <c r="BI228" s="222">
        <f>IF(N228="nulová",J228,0)</f>
        <v>0</v>
      </c>
      <c r="BJ228" s="21" t="s">
        <v>24</v>
      </c>
      <c r="BK228" s="222">
        <f>ROUND(I228*H228,2)</f>
        <v>0</v>
      </c>
      <c r="BL228" s="21" t="s">
        <v>142</v>
      </c>
      <c r="BM228" s="21" t="s">
        <v>525</v>
      </c>
    </row>
    <row r="229" s="1" customFormat="1">
      <c r="B229" s="43"/>
      <c r="C229" s="71"/>
      <c r="D229" s="223" t="s">
        <v>144</v>
      </c>
      <c r="E229" s="71"/>
      <c r="F229" s="224" t="s">
        <v>526</v>
      </c>
      <c r="G229" s="71"/>
      <c r="H229" s="71"/>
      <c r="I229" s="182"/>
      <c r="J229" s="71"/>
      <c r="K229" s="71"/>
      <c r="L229" s="69"/>
      <c r="M229" s="225"/>
      <c r="N229" s="44"/>
      <c r="O229" s="44"/>
      <c r="P229" s="44"/>
      <c r="Q229" s="44"/>
      <c r="R229" s="44"/>
      <c r="S229" s="44"/>
      <c r="T229" s="92"/>
      <c r="AT229" s="21" t="s">
        <v>144</v>
      </c>
      <c r="AU229" s="21" t="s">
        <v>87</v>
      </c>
    </row>
    <row r="230" s="1" customFormat="1" ht="25.5" customHeight="1">
      <c r="B230" s="43"/>
      <c r="C230" s="211" t="s">
        <v>527</v>
      </c>
      <c r="D230" s="211" t="s">
        <v>137</v>
      </c>
      <c r="E230" s="212" t="s">
        <v>528</v>
      </c>
      <c r="F230" s="213" t="s">
        <v>529</v>
      </c>
      <c r="G230" s="214" t="s">
        <v>194</v>
      </c>
      <c r="H230" s="215">
        <v>30</v>
      </c>
      <c r="I230" s="216"/>
      <c r="J230" s="217">
        <f>ROUND(I230*H230,2)</f>
        <v>0</v>
      </c>
      <c r="K230" s="213" t="s">
        <v>141</v>
      </c>
      <c r="L230" s="69"/>
      <c r="M230" s="218" t="s">
        <v>22</v>
      </c>
      <c r="N230" s="219" t="s">
        <v>47</v>
      </c>
      <c r="O230" s="44"/>
      <c r="P230" s="220">
        <f>O230*H230</f>
        <v>0</v>
      </c>
      <c r="Q230" s="220">
        <v>0.00014999999999999999</v>
      </c>
      <c r="R230" s="220">
        <f>Q230*H230</f>
        <v>0.0044999999999999997</v>
      </c>
      <c r="S230" s="220">
        <v>0</v>
      </c>
      <c r="T230" s="221">
        <f>S230*H230</f>
        <v>0</v>
      </c>
      <c r="AR230" s="21" t="s">
        <v>142</v>
      </c>
      <c r="AT230" s="21" t="s">
        <v>137</v>
      </c>
      <c r="AU230" s="21" t="s">
        <v>87</v>
      </c>
      <c r="AY230" s="21" t="s">
        <v>135</v>
      </c>
      <c r="BE230" s="222">
        <f>IF(N230="základní",J230,0)</f>
        <v>0</v>
      </c>
      <c r="BF230" s="222">
        <f>IF(N230="snížená",J230,0)</f>
        <v>0</v>
      </c>
      <c r="BG230" s="222">
        <f>IF(N230="zákl. přenesená",J230,0)</f>
        <v>0</v>
      </c>
      <c r="BH230" s="222">
        <f>IF(N230="sníž. přenesená",J230,0)</f>
        <v>0</v>
      </c>
      <c r="BI230" s="222">
        <f>IF(N230="nulová",J230,0)</f>
        <v>0</v>
      </c>
      <c r="BJ230" s="21" t="s">
        <v>24</v>
      </c>
      <c r="BK230" s="222">
        <f>ROUND(I230*H230,2)</f>
        <v>0</v>
      </c>
      <c r="BL230" s="21" t="s">
        <v>142</v>
      </c>
      <c r="BM230" s="21" t="s">
        <v>530</v>
      </c>
    </row>
    <row r="231" s="1" customFormat="1" ht="25.5" customHeight="1">
      <c r="B231" s="43"/>
      <c r="C231" s="211" t="s">
        <v>531</v>
      </c>
      <c r="D231" s="211" t="s">
        <v>137</v>
      </c>
      <c r="E231" s="212" t="s">
        <v>532</v>
      </c>
      <c r="F231" s="213" t="s">
        <v>533</v>
      </c>
      <c r="G231" s="214" t="s">
        <v>194</v>
      </c>
      <c r="H231" s="215">
        <v>30</v>
      </c>
      <c r="I231" s="216"/>
      <c r="J231" s="217">
        <f>ROUND(I231*H231,2)</f>
        <v>0</v>
      </c>
      <c r="K231" s="213" t="s">
        <v>141</v>
      </c>
      <c r="L231" s="69"/>
      <c r="M231" s="218" t="s">
        <v>22</v>
      </c>
      <c r="N231" s="219" t="s">
        <v>47</v>
      </c>
      <c r="O231" s="44"/>
      <c r="P231" s="220">
        <f>O231*H231</f>
        <v>0</v>
      </c>
      <c r="Q231" s="220">
        <v>0</v>
      </c>
      <c r="R231" s="220">
        <f>Q231*H231</f>
        <v>0</v>
      </c>
      <c r="S231" s="220">
        <v>0</v>
      </c>
      <c r="T231" s="221">
        <f>S231*H231</f>
        <v>0</v>
      </c>
      <c r="AR231" s="21" t="s">
        <v>142</v>
      </c>
      <c r="AT231" s="21" t="s">
        <v>137</v>
      </c>
      <c r="AU231" s="21" t="s">
        <v>87</v>
      </c>
      <c r="AY231" s="21" t="s">
        <v>135</v>
      </c>
      <c r="BE231" s="222">
        <f>IF(N231="základní",J231,0)</f>
        <v>0</v>
      </c>
      <c r="BF231" s="222">
        <f>IF(N231="snížená",J231,0)</f>
        <v>0</v>
      </c>
      <c r="BG231" s="222">
        <f>IF(N231="zákl. přenesená",J231,0)</f>
        <v>0</v>
      </c>
      <c r="BH231" s="222">
        <f>IF(N231="sníž. přenesená",J231,0)</f>
        <v>0</v>
      </c>
      <c r="BI231" s="222">
        <f>IF(N231="nulová",J231,0)</f>
        <v>0</v>
      </c>
      <c r="BJ231" s="21" t="s">
        <v>24</v>
      </c>
      <c r="BK231" s="222">
        <f>ROUND(I231*H231,2)</f>
        <v>0</v>
      </c>
      <c r="BL231" s="21" t="s">
        <v>142</v>
      </c>
      <c r="BM231" s="21" t="s">
        <v>534</v>
      </c>
    </row>
    <row r="232" s="10" customFormat="1" ht="29.88" customHeight="1">
      <c r="B232" s="195"/>
      <c r="C232" s="196"/>
      <c r="D232" s="197" t="s">
        <v>75</v>
      </c>
      <c r="E232" s="209" t="s">
        <v>142</v>
      </c>
      <c r="F232" s="209" t="s">
        <v>535</v>
      </c>
      <c r="G232" s="196"/>
      <c r="H232" s="196"/>
      <c r="I232" s="199"/>
      <c r="J232" s="210">
        <f>BK232</f>
        <v>0</v>
      </c>
      <c r="K232" s="196"/>
      <c r="L232" s="201"/>
      <c r="M232" s="202"/>
      <c r="N232" s="203"/>
      <c r="O232" s="203"/>
      <c r="P232" s="204">
        <f>SUM(P233:P256)</f>
        <v>0</v>
      </c>
      <c r="Q232" s="203"/>
      <c r="R232" s="204">
        <f>SUM(R233:R256)</f>
        <v>409.99748</v>
      </c>
      <c r="S232" s="203"/>
      <c r="T232" s="205">
        <f>SUM(T233:T256)</f>
        <v>1.7891999999999999</v>
      </c>
      <c r="AR232" s="206" t="s">
        <v>24</v>
      </c>
      <c r="AT232" s="207" t="s">
        <v>75</v>
      </c>
      <c r="AU232" s="207" t="s">
        <v>24</v>
      </c>
      <c r="AY232" s="206" t="s">
        <v>135</v>
      </c>
      <c r="BK232" s="208">
        <f>SUM(BK233:BK256)</f>
        <v>0</v>
      </c>
    </row>
    <row r="233" s="1" customFormat="1" ht="16.5" customHeight="1">
      <c r="B233" s="43"/>
      <c r="C233" s="211" t="s">
        <v>536</v>
      </c>
      <c r="D233" s="211" t="s">
        <v>137</v>
      </c>
      <c r="E233" s="212" t="s">
        <v>537</v>
      </c>
      <c r="F233" s="213" t="s">
        <v>538</v>
      </c>
      <c r="G233" s="214" t="s">
        <v>140</v>
      </c>
      <c r="H233" s="215">
        <v>600</v>
      </c>
      <c r="I233" s="216"/>
      <c r="J233" s="217">
        <f>ROUND(I233*H233,2)</f>
        <v>0</v>
      </c>
      <c r="K233" s="213" t="s">
        <v>141</v>
      </c>
      <c r="L233" s="69"/>
      <c r="M233" s="218" t="s">
        <v>22</v>
      </c>
      <c r="N233" s="219" t="s">
        <v>47</v>
      </c>
      <c r="O233" s="44"/>
      <c r="P233" s="220">
        <f>O233*H233</f>
        <v>0</v>
      </c>
      <c r="Q233" s="220">
        <v>0</v>
      </c>
      <c r="R233" s="220">
        <f>Q233*H233</f>
        <v>0</v>
      </c>
      <c r="S233" s="220">
        <v>0</v>
      </c>
      <c r="T233" s="221">
        <f>S233*H233</f>
        <v>0</v>
      </c>
      <c r="AR233" s="21" t="s">
        <v>142</v>
      </c>
      <c r="AT233" s="21" t="s">
        <v>137</v>
      </c>
      <c r="AU233" s="21" t="s">
        <v>87</v>
      </c>
      <c r="AY233" s="21" t="s">
        <v>135</v>
      </c>
      <c r="BE233" s="222">
        <f>IF(N233="základní",J233,0)</f>
        <v>0</v>
      </c>
      <c r="BF233" s="222">
        <f>IF(N233="snížená",J233,0)</f>
        <v>0</v>
      </c>
      <c r="BG233" s="222">
        <f>IF(N233="zákl. přenesená",J233,0)</f>
        <v>0</v>
      </c>
      <c r="BH233" s="222">
        <f>IF(N233="sníž. přenesená",J233,0)</f>
        <v>0</v>
      </c>
      <c r="BI233" s="222">
        <f>IF(N233="nulová",J233,0)</f>
        <v>0</v>
      </c>
      <c r="BJ233" s="21" t="s">
        <v>24</v>
      </c>
      <c r="BK233" s="222">
        <f>ROUND(I233*H233,2)</f>
        <v>0</v>
      </c>
      <c r="BL233" s="21" t="s">
        <v>142</v>
      </c>
      <c r="BM233" s="21" t="s">
        <v>539</v>
      </c>
    </row>
    <row r="234" s="1" customFormat="1">
      <c r="B234" s="43"/>
      <c r="C234" s="71"/>
      <c r="D234" s="223" t="s">
        <v>144</v>
      </c>
      <c r="E234" s="71"/>
      <c r="F234" s="224" t="s">
        <v>540</v>
      </c>
      <c r="G234" s="71"/>
      <c r="H234" s="71"/>
      <c r="I234" s="182"/>
      <c r="J234" s="71"/>
      <c r="K234" s="71"/>
      <c r="L234" s="69"/>
      <c r="M234" s="225"/>
      <c r="N234" s="44"/>
      <c r="O234" s="44"/>
      <c r="P234" s="44"/>
      <c r="Q234" s="44"/>
      <c r="R234" s="44"/>
      <c r="S234" s="44"/>
      <c r="T234" s="92"/>
      <c r="AT234" s="21" t="s">
        <v>144</v>
      </c>
      <c r="AU234" s="21" t="s">
        <v>87</v>
      </c>
    </row>
    <row r="235" s="1" customFormat="1" ht="16.5" customHeight="1">
      <c r="B235" s="43"/>
      <c r="C235" s="211" t="s">
        <v>541</v>
      </c>
      <c r="D235" s="211" t="s">
        <v>137</v>
      </c>
      <c r="E235" s="212" t="s">
        <v>542</v>
      </c>
      <c r="F235" s="213" t="s">
        <v>543</v>
      </c>
      <c r="G235" s="214" t="s">
        <v>140</v>
      </c>
      <c r="H235" s="215">
        <v>600</v>
      </c>
      <c r="I235" s="216"/>
      <c r="J235" s="217">
        <f>ROUND(I235*H235,2)</f>
        <v>0</v>
      </c>
      <c r="K235" s="213" t="s">
        <v>141</v>
      </c>
      <c r="L235" s="69"/>
      <c r="M235" s="218" t="s">
        <v>22</v>
      </c>
      <c r="N235" s="219" t="s">
        <v>47</v>
      </c>
      <c r="O235" s="44"/>
      <c r="P235" s="220">
        <f>O235*H235</f>
        <v>0</v>
      </c>
      <c r="Q235" s="220">
        <v>0.031867600000000003</v>
      </c>
      <c r="R235" s="220">
        <f>Q235*H235</f>
        <v>19.120560000000001</v>
      </c>
      <c r="S235" s="220">
        <v>0</v>
      </c>
      <c r="T235" s="221">
        <f>S235*H235</f>
        <v>0</v>
      </c>
      <c r="AR235" s="21" t="s">
        <v>142</v>
      </c>
      <c r="AT235" s="21" t="s">
        <v>137</v>
      </c>
      <c r="AU235" s="21" t="s">
        <v>87</v>
      </c>
      <c r="AY235" s="21" t="s">
        <v>135</v>
      </c>
      <c r="BE235" s="222">
        <f>IF(N235="základní",J235,0)</f>
        <v>0</v>
      </c>
      <c r="BF235" s="222">
        <f>IF(N235="snížená",J235,0)</f>
        <v>0</v>
      </c>
      <c r="BG235" s="222">
        <f>IF(N235="zákl. přenesená",J235,0)</f>
        <v>0</v>
      </c>
      <c r="BH235" s="222">
        <f>IF(N235="sníž. přenesená",J235,0)</f>
        <v>0</v>
      </c>
      <c r="BI235" s="222">
        <f>IF(N235="nulová",J235,0)</f>
        <v>0</v>
      </c>
      <c r="BJ235" s="21" t="s">
        <v>24</v>
      </c>
      <c r="BK235" s="222">
        <f>ROUND(I235*H235,2)</f>
        <v>0</v>
      </c>
      <c r="BL235" s="21" t="s">
        <v>142</v>
      </c>
      <c r="BM235" s="21" t="s">
        <v>544</v>
      </c>
    </row>
    <row r="236" s="1" customFormat="1" ht="16.5" customHeight="1">
      <c r="B236" s="43"/>
      <c r="C236" s="211" t="s">
        <v>545</v>
      </c>
      <c r="D236" s="211" t="s">
        <v>137</v>
      </c>
      <c r="E236" s="212" t="s">
        <v>546</v>
      </c>
      <c r="F236" s="213" t="s">
        <v>547</v>
      </c>
      <c r="G236" s="214" t="s">
        <v>140</v>
      </c>
      <c r="H236" s="215">
        <v>600</v>
      </c>
      <c r="I236" s="216"/>
      <c r="J236" s="217">
        <f>ROUND(I236*H236,2)</f>
        <v>0</v>
      </c>
      <c r="K236" s="213" t="s">
        <v>141</v>
      </c>
      <c r="L236" s="69"/>
      <c r="M236" s="218" t="s">
        <v>22</v>
      </c>
      <c r="N236" s="219" t="s">
        <v>47</v>
      </c>
      <c r="O236" s="44"/>
      <c r="P236" s="220">
        <f>O236*H236</f>
        <v>0</v>
      </c>
      <c r="Q236" s="220">
        <v>0.0001292</v>
      </c>
      <c r="R236" s="220">
        <f>Q236*H236</f>
        <v>0.077519999999999992</v>
      </c>
      <c r="S236" s="220">
        <v>0</v>
      </c>
      <c r="T236" s="221">
        <f>S236*H236</f>
        <v>0</v>
      </c>
      <c r="AR236" s="21" t="s">
        <v>142</v>
      </c>
      <c r="AT236" s="21" t="s">
        <v>137</v>
      </c>
      <c r="AU236" s="21" t="s">
        <v>87</v>
      </c>
      <c r="AY236" s="21" t="s">
        <v>135</v>
      </c>
      <c r="BE236" s="222">
        <f>IF(N236="základní",J236,0)</f>
        <v>0</v>
      </c>
      <c r="BF236" s="222">
        <f>IF(N236="snížená",J236,0)</f>
        <v>0</v>
      </c>
      <c r="BG236" s="222">
        <f>IF(N236="zákl. přenesená",J236,0)</f>
        <v>0</v>
      </c>
      <c r="BH236" s="222">
        <f>IF(N236="sníž. přenesená",J236,0)</f>
        <v>0</v>
      </c>
      <c r="BI236" s="222">
        <f>IF(N236="nulová",J236,0)</f>
        <v>0</v>
      </c>
      <c r="BJ236" s="21" t="s">
        <v>24</v>
      </c>
      <c r="BK236" s="222">
        <f>ROUND(I236*H236,2)</f>
        <v>0</v>
      </c>
      <c r="BL236" s="21" t="s">
        <v>142</v>
      </c>
      <c r="BM236" s="21" t="s">
        <v>548</v>
      </c>
    </row>
    <row r="237" s="1" customFormat="1" ht="16.5" customHeight="1">
      <c r="B237" s="43"/>
      <c r="C237" s="211" t="s">
        <v>549</v>
      </c>
      <c r="D237" s="211" t="s">
        <v>137</v>
      </c>
      <c r="E237" s="212" t="s">
        <v>550</v>
      </c>
      <c r="F237" s="213" t="s">
        <v>551</v>
      </c>
      <c r="G237" s="214" t="s">
        <v>140</v>
      </c>
      <c r="H237" s="215">
        <v>60</v>
      </c>
      <c r="I237" s="216"/>
      <c r="J237" s="217">
        <f>ROUND(I237*H237,2)</f>
        <v>0</v>
      </c>
      <c r="K237" s="213" t="s">
        <v>141</v>
      </c>
      <c r="L237" s="69"/>
      <c r="M237" s="218" t="s">
        <v>22</v>
      </c>
      <c r="N237" s="219" t="s">
        <v>47</v>
      </c>
      <c r="O237" s="44"/>
      <c r="P237" s="220">
        <f>O237*H237</f>
        <v>0</v>
      </c>
      <c r="Q237" s="220">
        <v>0.029819999999999999</v>
      </c>
      <c r="R237" s="220">
        <f>Q237*H237</f>
        <v>1.7891999999999999</v>
      </c>
      <c r="S237" s="220">
        <v>0.029819999999999999</v>
      </c>
      <c r="T237" s="221">
        <f>S237*H237</f>
        <v>1.7891999999999999</v>
      </c>
      <c r="AR237" s="21" t="s">
        <v>142</v>
      </c>
      <c r="AT237" s="21" t="s">
        <v>137</v>
      </c>
      <c r="AU237" s="21" t="s">
        <v>87</v>
      </c>
      <c r="AY237" s="21" t="s">
        <v>135</v>
      </c>
      <c r="BE237" s="222">
        <f>IF(N237="základní",J237,0)</f>
        <v>0</v>
      </c>
      <c r="BF237" s="222">
        <f>IF(N237="snížená",J237,0)</f>
        <v>0</v>
      </c>
      <c r="BG237" s="222">
        <f>IF(N237="zákl. přenesená",J237,0)</f>
        <v>0</v>
      </c>
      <c r="BH237" s="222">
        <f>IF(N237="sníž. přenesená",J237,0)</f>
        <v>0</v>
      </c>
      <c r="BI237" s="222">
        <f>IF(N237="nulová",J237,0)</f>
        <v>0</v>
      </c>
      <c r="BJ237" s="21" t="s">
        <v>24</v>
      </c>
      <c r="BK237" s="222">
        <f>ROUND(I237*H237,2)</f>
        <v>0</v>
      </c>
      <c r="BL237" s="21" t="s">
        <v>142</v>
      </c>
      <c r="BM237" s="21" t="s">
        <v>552</v>
      </c>
    </row>
    <row r="238" s="1" customFormat="1">
      <c r="B238" s="43"/>
      <c r="C238" s="71"/>
      <c r="D238" s="223" t="s">
        <v>144</v>
      </c>
      <c r="E238" s="71"/>
      <c r="F238" s="224" t="s">
        <v>553</v>
      </c>
      <c r="G238" s="71"/>
      <c r="H238" s="71"/>
      <c r="I238" s="182"/>
      <c r="J238" s="71"/>
      <c r="K238" s="71"/>
      <c r="L238" s="69"/>
      <c r="M238" s="225"/>
      <c r="N238" s="44"/>
      <c r="O238" s="44"/>
      <c r="P238" s="44"/>
      <c r="Q238" s="44"/>
      <c r="R238" s="44"/>
      <c r="S238" s="44"/>
      <c r="T238" s="92"/>
      <c r="AT238" s="21" t="s">
        <v>144</v>
      </c>
      <c r="AU238" s="21" t="s">
        <v>87</v>
      </c>
    </row>
    <row r="239" s="1" customFormat="1" ht="16.5" customHeight="1">
      <c r="B239" s="43"/>
      <c r="C239" s="211" t="s">
        <v>554</v>
      </c>
      <c r="D239" s="211" t="s">
        <v>137</v>
      </c>
      <c r="E239" s="212" t="s">
        <v>555</v>
      </c>
      <c r="F239" s="213" t="s">
        <v>556</v>
      </c>
      <c r="G239" s="214" t="s">
        <v>153</v>
      </c>
      <c r="H239" s="215">
        <v>30</v>
      </c>
      <c r="I239" s="216"/>
      <c r="J239" s="217">
        <f>ROUND(I239*H239,2)</f>
        <v>0</v>
      </c>
      <c r="K239" s="213" t="s">
        <v>141</v>
      </c>
      <c r="L239" s="69"/>
      <c r="M239" s="218" t="s">
        <v>22</v>
      </c>
      <c r="N239" s="219" t="s">
        <v>47</v>
      </c>
      <c r="O239" s="44"/>
      <c r="P239" s="220">
        <f>O239*H239</f>
        <v>0</v>
      </c>
      <c r="Q239" s="220">
        <v>0.092560000000000003</v>
      </c>
      <c r="R239" s="220">
        <f>Q239*H239</f>
        <v>2.7768000000000002</v>
      </c>
      <c r="S239" s="220">
        <v>0</v>
      </c>
      <c r="T239" s="221">
        <f>S239*H239</f>
        <v>0</v>
      </c>
      <c r="AR239" s="21" t="s">
        <v>142</v>
      </c>
      <c r="AT239" s="21" t="s">
        <v>137</v>
      </c>
      <c r="AU239" s="21" t="s">
        <v>87</v>
      </c>
      <c r="AY239" s="21" t="s">
        <v>135</v>
      </c>
      <c r="BE239" s="222">
        <f>IF(N239="základní",J239,0)</f>
        <v>0</v>
      </c>
      <c r="BF239" s="222">
        <f>IF(N239="snížená",J239,0)</f>
        <v>0</v>
      </c>
      <c r="BG239" s="222">
        <f>IF(N239="zákl. přenesená",J239,0)</f>
        <v>0</v>
      </c>
      <c r="BH239" s="222">
        <f>IF(N239="sníž. přenesená",J239,0)</f>
        <v>0</v>
      </c>
      <c r="BI239" s="222">
        <f>IF(N239="nulová",J239,0)</f>
        <v>0</v>
      </c>
      <c r="BJ239" s="21" t="s">
        <v>24</v>
      </c>
      <c r="BK239" s="222">
        <f>ROUND(I239*H239,2)</f>
        <v>0</v>
      </c>
      <c r="BL239" s="21" t="s">
        <v>142</v>
      </c>
      <c r="BM239" s="21" t="s">
        <v>557</v>
      </c>
    </row>
    <row r="240" s="1" customFormat="1">
      <c r="B240" s="43"/>
      <c r="C240" s="71"/>
      <c r="D240" s="223" t="s">
        <v>144</v>
      </c>
      <c r="E240" s="71"/>
      <c r="F240" s="224" t="s">
        <v>558</v>
      </c>
      <c r="G240" s="71"/>
      <c r="H240" s="71"/>
      <c r="I240" s="182"/>
      <c r="J240" s="71"/>
      <c r="K240" s="71"/>
      <c r="L240" s="69"/>
      <c r="M240" s="225"/>
      <c r="N240" s="44"/>
      <c r="O240" s="44"/>
      <c r="P240" s="44"/>
      <c r="Q240" s="44"/>
      <c r="R240" s="44"/>
      <c r="S240" s="44"/>
      <c r="T240" s="92"/>
      <c r="AT240" s="21" t="s">
        <v>144</v>
      </c>
      <c r="AU240" s="21" t="s">
        <v>87</v>
      </c>
    </row>
    <row r="241" s="1" customFormat="1" ht="16.5" customHeight="1">
      <c r="B241" s="43"/>
      <c r="C241" s="211" t="s">
        <v>559</v>
      </c>
      <c r="D241" s="211" t="s">
        <v>137</v>
      </c>
      <c r="E241" s="212" t="s">
        <v>560</v>
      </c>
      <c r="F241" s="213" t="s">
        <v>561</v>
      </c>
      <c r="G241" s="214" t="s">
        <v>153</v>
      </c>
      <c r="H241" s="215">
        <v>30</v>
      </c>
      <c r="I241" s="216"/>
      <c r="J241" s="217">
        <f>ROUND(I241*H241,2)</f>
        <v>0</v>
      </c>
      <c r="K241" s="213" t="s">
        <v>141</v>
      </c>
      <c r="L241" s="69"/>
      <c r="M241" s="218" t="s">
        <v>22</v>
      </c>
      <c r="N241" s="219" t="s">
        <v>47</v>
      </c>
      <c r="O241" s="44"/>
      <c r="P241" s="220">
        <f>O241*H241</f>
        <v>0</v>
      </c>
      <c r="Q241" s="220">
        <v>0</v>
      </c>
      <c r="R241" s="220">
        <f>Q241*H241</f>
        <v>0</v>
      </c>
      <c r="S241" s="220">
        <v>0</v>
      </c>
      <c r="T241" s="221">
        <f>S241*H241</f>
        <v>0</v>
      </c>
      <c r="AR241" s="21" t="s">
        <v>142</v>
      </c>
      <c r="AT241" s="21" t="s">
        <v>137</v>
      </c>
      <c r="AU241" s="21" t="s">
        <v>87</v>
      </c>
      <c r="AY241" s="21" t="s">
        <v>135</v>
      </c>
      <c r="BE241" s="222">
        <f>IF(N241="základní",J241,0)</f>
        <v>0</v>
      </c>
      <c r="BF241" s="222">
        <f>IF(N241="snížená",J241,0)</f>
        <v>0</v>
      </c>
      <c r="BG241" s="222">
        <f>IF(N241="zákl. přenesená",J241,0)</f>
        <v>0</v>
      </c>
      <c r="BH241" s="222">
        <f>IF(N241="sníž. přenesená",J241,0)</f>
        <v>0</v>
      </c>
      <c r="BI241" s="222">
        <f>IF(N241="nulová",J241,0)</f>
        <v>0</v>
      </c>
      <c r="BJ241" s="21" t="s">
        <v>24</v>
      </c>
      <c r="BK241" s="222">
        <f>ROUND(I241*H241,2)</f>
        <v>0</v>
      </c>
      <c r="BL241" s="21" t="s">
        <v>142</v>
      </c>
      <c r="BM241" s="21" t="s">
        <v>562</v>
      </c>
    </row>
    <row r="242" s="1" customFormat="1" ht="16.5" customHeight="1">
      <c r="B242" s="43"/>
      <c r="C242" s="211" t="s">
        <v>563</v>
      </c>
      <c r="D242" s="211" t="s">
        <v>137</v>
      </c>
      <c r="E242" s="212" t="s">
        <v>564</v>
      </c>
      <c r="F242" s="213" t="s">
        <v>565</v>
      </c>
      <c r="G242" s="214" t="s">
        <v>338</v>
      </c>
      <c r="H242" s="215">
        <v>30</v>
      </c>
      <c r="I242" s="216"/>
      <c r="J242" s="217">
        <f>ROUND(I242*H242,2)</f>
        <v>0</v>
      </c>
      <c r="K242" s="213" t="s">
        <v>141</v>
      </c>
      <c r="L242" s="69"/>
      <c r="M242" s="218" t="s">
        <v>22</v>
      </c>
      <c r="N242" s="219" t="s">
        <v>47</v>
      </c>
      <c r="O242" s="44"/>
      <c r="P242" s="220">
        <f>O242*H242</f>
        <v>0</v>
      </c>
      <c r="Q242" s="220">
        <v>0</v>
      </c>
      <c r="R242" s="220">
        <f>Q242*H242</f>
        <v>0</v>
      </c>
      <c r="S242" s="220">
        <v>0</v>
      </c>
      <c r="T242" s="221">
        <f>S242*H242</f>
        <v>0</v>
      </c>
      <c r="AR242" s="21" t="s">
        <v>142</v>
      </c>
      <c r="AT242" s="21" t="s">
        <v>137</v>
      </c>
      <c r="AU242" s="21" t="s">
        <v>87</v>
      </c>
      <c r="AY242" s="21" t="s">
        <v>135</v>
      </c>
      <c r="BE242" s="222">
        <f>IF(N242="základní",J242,0)</f>
        <v>0</v>
      </c>
      <c r="BF242" s="222">
        <f>IF(N242="snížená",J242,0)</f>
        <v>0</v>
      </c>
      <c r="BG242" s="222">
        <f>IF(N242="zákl. přenesená",J242,0)</f>
        <v>0</v>
      </c>
      <c r="BH242" s="222">
        <f>IF(N242="sníž. přenesená",J242,0)</f>
        <v>0</v>
      </c>
      <c r="BI242" s="222">
        <f>IF(N242="nulová",J242,0)</f>
        <v>0</v>
      </c>
      <c r="BJ242" s="21" t="s">
        <v>24</v>
      </c>
      <c r="BK242" s="222">
        <f>ROUND(I242*H242,2)</f>
        <v>0</v>
      </c>
      <c r="BL242" s="21" t="s">
        <v>142</v>
      </c>
      <c r="BM242" s="21" t="s">
        <v>566</v>
      </c>
    </row>
    <row r="243" s="1" customFormat="1">
      <c r="B243" s="43"/>
      <c r="C243" s="71"/>
      <c r="D243" s="223" t="s">
        <v>144</v>
      </c>
      <c r="E243" s="71"/>
      <c r="F243" s="224" t="s">
        <v>567</v>
      </c>
      <c r="G243" s="71"/>
      <c r="H243" s="71"/>
      <c r="I243" s="182"/>
      <c r="J243" s="71"/>
      <c r="K243" s="71"/>
      <c r="L243" s="69"/>
      <c r="M243" s="225"/>
      <c r="N243" s="44"/>
      <c r="O243" s="44"/>
      <c r="P243" s="44"/>
      <c r="Q243" s="44"/>
      <c r="R243" s="44"/>
      <c r="S243" s="44"/>
      <c r="T243" s="92"/>
      <c r="AT243" s="21" t="s">
        <v>144</v>
      </c>
      <c r="AU243" s="21" t="s">
        <v>87</v>
      </c>
    </row>
    <row r="244" s="1" customFormat="1" ht="16.5" customHeight="1">
      <c r="B244" s="43"/>
      <c r="C244" s="211" t="s">
        <v>568</v>
      </c>
      <c r="D244" s="211" t="s">
        <v>137</v>
      </c>
      <c r="E244" s="212" t="s">
        <v>569</v>
      </c>
      <c r="F244" s="213" t="s">
        <v>570</v>
      </c>
      <c r="G244" s="214" t="s">
        <v>338</v>
      </c>
      <c r="H244" s="215">
        <v>130</v>
      </c>
      <c r="I244" s="216"/>
      <c r="J244" s="217">
        <f>ROUND(I244*H244,2)</f>
        <v>0</v>
      </c>
      <c r="K244" s="213" t="s">
        <v>141</v>
      </c>
      <c r="L244" s="69"/>
      <c r="M244" s="218" t="s">
        <v>22</v>
      </c>
      <c r="N244" s="219" t="s">
        <v>47</v>
      </c>
      <c r="O244" s="44"/>
      <c r="P244" s="220">
        <f>O244*H244</f>
        <v>0</v>
      </c>
      <c r="Q244" s="220">
        <v>0</v>
      </c>
      <c r="R244" s="220">
        <f>Q244*H244</f>
        <v>0</v>
      </c>
      <c r="S244" s="220">
        <v>0</v>
      </c>
      <c r="T244" s="221">
        <f>S244*H244</f>
        <v>0</v>
      </c>
      <c r="AR244" s="21" t="s">
        <v>142</v>
      </c>
      <c r="AT244" s="21" t="s">
        <v>137</v>
      </c>
      <c r="AU244" s="21" t="s">
        <v>87</v>
      </c>
      <c r="AY244" s="21" t="s">
        <v>135</v>
      </c>
      <c r="BE244" s="222">
        <f>IF(N244="základní",J244,0)</f>
        <v>0</v>
      </c>
      <c r="BF244" s="222">
        <f>IF(N244="snížená",J244,0)</f>
        <v>0</v>
      </c>
      <c r="BG244" s="222">
        <f>IF(N244="zákl. přenesená",J244,0)</f>
        <v>0</v>
      </c>
      <c r="BH244" s="222">
        <f>IF(N244="sníž. přenesená",J244,0)</f>
        <v>0</v>
      </c>
      <c r="BI244" s="222">
        <f>IF(N244="nulová",J244,0)</f>
        <v>0</v>
      </c>
      <c r="BJ244" s="21" t="s">
        <v>24</v>
      </c>
      <c r="BK244" s="222">
        <f>ROUND(I244*H244,2)</f>
        <v>0</v>
      </c>
      <c r="BL244" s="21" t="s">
        <v>142</v>
      </c>
      <c r="BM244" s="21" t="s">
        <v>571</v>
      </c>
    </row>
    <row r="245" s="1" customFormat="1" ht="16.5" customHeight="1">
      <c r="B245" s="43"/>
      <c r="C245" s="211" t="s">
        <v>572</v>
      </c>
      <c r="D245" s="211" t="s">
        <v>137</v>
      </c>
      <c r="E245" s="212" t="s">
        <v>573</v>
      </c>
      <c r="F245" s="213" t="s">
        <v>574</v>
      </c>
      <c r="G245" s="214" t="s">
        <v>140</v>
      </c>
      <c r="H245" s="215">
        <v>250</v>
      </c>
      <c r="I245" s="216"/>
      <c r="J245" s="217">
        <f>ROUND(I245*H245,2)</f>
        <v>0</v>
      </c>
      <c r="K245" s="213" t="s">
        <v>141</v>
      </c>
      <c r="L245" s="69"/>
      <c r="M245" s="218" t="s">
        <v>22</v>
      </c>
      <c r="N245" s="219" t="s">
        <v>47</v>
      </c>
      <c r="O245" s="44"/>
      <c r="P245" s="220">
        <f>O245*H245</f>
        <v>0</v>
      </c>
      <c r="Q245" s="220">
        <v>0</v>
      </c>
      <c r="R245" s="220">
        <f>Q245*H245</f>
        <v>0</v>
      </c>
      <c r="S245" s="220">
        <v>0</v>
      </c>
      <c r="T245" s="221">
        <f>S245*H245</f>
        <v>0</v>
      </c>
      <c r="AR245" s="21" t="s">
        <v>142</v>
      </c>
      <c r="AT245" s="21" t="s">
        <v>137</v>
      </c>
      <c r="AU245" s="21" t="s">
        <v>87</v>
      </c>
      <c r="AY245" s="21" t="s">
        <v>135</v>
      </c>
      <c r="BE245" s="222">
        <f>IF(N245="základní",J245,0)</f>
        <v>0</v>
      </c>
      <c r="BF245" s="222">
        <f>IF(N245="snížená",J245,0)</f>
        <v>0</v>
      </c>
      <c r="BG245" s="222">
        <f>IF(N245="zákl. přenesená",J245,0)</f>
        <v>0</v>
      </c>
      <c r="BH245" s="222">
        <f>IF(N245="sníž. přenesená",J245,0)</f>
        <v>0</v>
      </c>
      <c r="BI245" s="222">
        <f>IF(N245="nulová",J245,0)</f>
        <v>0</v>
      </c>
      <c r="BJ245" s="21" t="s">
        <v>24</v>
      </c>
      <c r="BK245" s="222">
        <f>ROUND(I245*H245,2)</f>
        <v>0</v>
      </c>
      <c r="BL245" s="21" t="s">
        <v>142</v>
      </c>
      <c r="BM245" s="21" t="s">
        <v>575</v>
      </c>
    </row>
    <row r="246" s="1" customFormat="1">
      <c r="B246" s="43"/>
      <c r="C246" s="71"/>
      <c r="D246" s="223" t="s">
        <v>144</v>
      </c>
      <c r="E246" s="71"/>
      <c r="F246" s="224" t="s">
        <v>576</v>
      </c>
      <c r="G246" s="71"/>
      <c r="H246" s="71"/>
      <c r="I246" s="182"/>
      <c r="J246" s="71"/>
      <c r="K246" s="71"/>
      <c r="L246" s="69"/>
      <c r="M246" s="225"/>
      <c r="N246" s="44"/>
      <c r="O246" s="44"/>
      <c r="P246" s="44"/>
      <c r="Q246" s="44"/>
      <c r="R246" s="44"/>
      <c r="S246" s="44"/>
      <c r="T246" s="92"/>
      <c r="AT246" s="21" t="s">
        <v>144</v>
      </c>
      <c r="AU246" s="21" t="s">
        <v>87</v>
      </c>
    </row>
    <row r="247" s="1" customFormat="1" ht="16.5" customHeight="1">
      <c r="B247" s="43"/>
      <c r="C247" s="211" t="s">
        <v>577</v>
      </c>
      <c r="D247" s="211" t="s">
        <v>137</v>
      </c>
      <c r="E247" s="212" t="s">
        <v>578</v>
      </c>
      <c r="F247" s="213" t="s">
        <v>579</v>
      </c>
      <c r="G247" s="214" t="s">
        <v>140</v>
      </c>
      <c r="H247" s="215">
        <v>40</v>
      </c>
      <c r="I247" s="216"/>
      <c r="J247" s="217">
        <f>ROUND(I247*H247,2)</f>
        <v>0</v>
      </c>
      <c r="K247" s="213" t="s">
        <v>141</v>
      </c>
      <c r="L247" s="69"/>
      <c r="M247" s="218" t="s">
        <v>22</v>
      </c>
      <c r="N247" s="219" t="s">
        <v>47</v>
      </c>
      <c r="O247" s="44"/>
      <c r="P247" s="220">
        <f>O247*H247</f>
        <v>0</v>
      </c>
      <c r="Q247" s="220">
        <v>0.026450000000000001</v>
      </c>
      <c r="R247" s="220">
        <f>Q247*H247</f>
        <v>1.0580000000000001</v>
      </c>
      <c r="S247" s="220">
        <v>0</v>
      </c>
      <c r="T247" s="221">
        <f>S247*H247</f>
        <v>0</v>
      </c>
      <c r="AR247" s="21" t="s">
        <v>142</v>
      </c>
      <c r="AT247" s="21" t="s">
        <v>137</v>
      </c>
      <c r="AU247" s="21" t="s">
        <v>87</v>
      </c>
      <c r="AY247" s="21" t="s">
        <v>135</v>
      </c>
      <c r="BE247" s="222">
        <f>IF(N247="základní",J247,0)</f>
        <v>0</v>
      </c>
      <c r="BF247" s="222">
        <f>IF(N247="snížená",J247,0)</f>
        <v>0</v>
      </c>
      <c r="BG247" s="222">
        <f>IF(N247="zákl. přenesená",J247,0)</f>
        <v>0</v>
      </c>
      <c r="BH247" s="222">
        <f>IF(N247="sníž. přenesená",J247,0)</f>
        <v>0</v>
      </c>
      <c r="BI247" s="222">
        <f>IF(N247="nulová",J247,0)</f>
        <v>0</v>
      </c>
      <c r="BJ247" s="21" t="s">
        <v>24</v>
      </c>
      <c r="BK247" s="222">
        <f>ROUND(I247*H247,2)</f>
        <v>0</v>
      </c>
      <c r="BL247" s="21" t="s">
        <v>142</v>
      </c>
      <c r="BM247" s="21" t="s">
        <v>580</v>
      </c>
    </row>
    <row r="248" s="1" customFormat="1">
      <c r="B248" s="43"/>
      <c r="C248" s="71"/>
      <c r="D248" s="223" t="s">
        <v>144</v>
      </c>
      <c r="E248" s="71"/>
      <c r="F248" s="224" t="s">
        <v>581</v>
      </c>
      <c r="G248" s="71"/>
      <c r="H248" s="71"/>
      <c r="I248" s="182"/>
      <c r="J248" s="71"/>
      <c r="K248" s="71"/>
      <c r="L248" s="69"/>
      <c r="M248" s="225"/>
      <c r="N248" s="44"/>
      <c r="O248" s="44"/>
      <c r="P248" s="44"/>
      <c r="Q248" s="44"/>
      <c r="R248" s="44"/>
      <c r="S248" s="44"/>
      <c r="T248" s="92"/>
      <c r="AT248" s="21" t="s">
        <v>144</v>
      </c>
      <c r="AU248" s="21" t="s">
        <v>87</v>
      </c>
    </row>
    <row r="249" s="1" customFormat="1" ht="16.5" customHeight="1">
      <c r="B249" s="43"/>
      <c r="C249" s="211" t="s">
        <v>582</v>
      </c>
      <c r="D249" s="211" t="s">
        <v>137</v>
      </c>
      <c r="E249" s="212" t="s">
        <v>583</v>
      </c>
      <c r="F249" s="213" t="s">
        <v>584</v>
      </c>
      <c r="G249" s="214" t="s">
        <v>140</v>
      </c>
      <c r="H249" s="215">
        <v>40</v>
      </c>
      <c r="I249" s="216"/>
      <c r="J249" s="217">
        <f>ROUND(I249*H249,2)</f>
        <v>0</v>
      </c>
      <c r="K249" s="213" t="s">
        <v>141</v>
      </c>
      <c r="L249" s="69"/>
      <c r="M249" s="218" t="s">
        <v>22</v>
      </c>
      <c r="N249" s="219" t="s">
        <v>47</v>
      </c>
      <c r="O249" s="44"/>
      <c r="P249" s="220">
        <f>O249*H249</f>
        <v>0</v>
      </c>
      <c r="Q249" s="220">
        <v>0.026450000000000001</v>
      </c>
      <c r="R249" s="220">
        <f>Q249*H249</f>
        <v>1.0580000000000001</v>
      </c>
      <c r="S249" s="220">
        <v>0</v>
      </c>
      <c r="T249" s="221">
        <f>S249*H249</f>
        <v>0</v>
      </c>
      <c r="AR249" s="21" t="s">
        <v>142</v>
      </c>
      <c r="AT249" s="21" t="s">
        <v>137</v>
      </c>
      <c r="AU249" s="21" t="s">
        <v>87</v>
      </c>
      <c r="AY249" s="21" t="s">
        <v>135</v>
      </c>
      <c r="BE249" s="222">
        <f>IF(N249="základní",J249,0)</f>
        <v>0</v>
      </c>
      <c r="BF249" s="222">
        <f>IF(N249="snížená",J249,0)</f>
        <v>0</v>
      </c>
      <c r="BG249" s="222">
        <f>IF(N249="zákl. přenesená",J249,0)</f>
        <v>0</v>
      </c>
      <c r="BH249" s="222">
        <f>IF(N249="sníž. přenesená",J249,0)</f>
        <v>0</v>
      </c>
      <c r="BI249" s="222">
        <f>IF(N249="nulová",J249,0)</f>
        <v>0</v>
      </c>
      <c r="BJ249" s="21" t="s">
        <v>24</v>
      </c>
      <c r="BK249" s="222">
        <f>ROUND(I249*H249,2)</f>
        <v>0</v>
      </c>
      <c r="BL249" s="21" t="s">
        <v>142</v>
      </c>
      <c r="BM249" s="21" t="s">
        <v>585</v>
      </c>
    </row>
    <row r="250" s="1" customFormat="1" ht="25.5" customHeight="1">
      <c r="B250" s="43"/>
      <c r="C250" s="211" t="s">
        <v>30</v>
      </c>
      <c r="D250" s="211" t="s">
        <v>137</v>
      </c>
      <c r="E250" s="212" t="s">
        <v>586</v>
      </c>
      <c r="F250" s="213" t="s">
        <v>587</v>
      </c>
      <c r="G250" s="214" t="s">
        <v>153</v>
      </c>
      <c r="H250" s="215">
        <v>20</v>
      </c>
      <c r="I250" s="216"/>
      <c r="J250" s="217">
        <f>ROUND(I250*H250,2)</f>
        <v>0</v>
      </c>
      <c r="K250" s="213" t="s">
        <v>141</v>
      </c>
      <c r="L250" s="69"/>
      <c r="M250" s="218" t="s">
        <v>22</v>
      </c>
      <c r="N250" s="219" t="s">
        <v>47</v>
      </c>
      <c r="O250" s="44"/>
      <c r="P250" s="220">
        <f>O250*H250</f>
        <v>0</v>
      </c>
      <c r="Q250" s="220">
        <v>2.0032199999999998</v>
      </c>
      <c r="R250" s="220">
        <f>Q250*H250</f>
        <v>40.064399999999992</v>
      </c>
      <c r="S250" s="220">
        <v>0</v>
      </c>
      <c r="T250" s="221">
        <f>S250*H250</f>
        <v>0</v>
      </c>
      <c r="AR250" s="21" t="s">
        <v>142</v>
      </c>
      <c r="AT250" s="21" t="s">
        <v>137</v>
      </c>
      <c r="AU250" s="21" t="s">
        <v>87</v>
      </c>
      <c r="AY250" s="21" t="s">
        <v>135</v>
      </c>
      <c r="BE250" s="222">
        <f>IF(N250="základní",J250,0)</f>
        <v>0</v>
      </c>
      <c r="BF250" s="222">
        <f>IF(N250="snížená",J250,0)</f>
        <v>0</v>
      </c>
      <c r="BG250" s="222">
        <f>IF(N250="zákl. přenesená",J250,0)</f>
        <v>0</v>
      </c>
      <c r="BH250" s="222">
        <f>IF(N250="sníž. přenesená",J250,0)</f>
        <v>0</v>
      </c>
      <c r="BI250" s="222">
        <f>IF(N250="nulová",J250,0)</f>
        <v>0</v>
      </c>
      <c r="BJ250" s="21" t="s">
        <v>24</v>
      </c>
      <c r="BK250" s="222">
        <f>ROUND(I250*H250,2)</f>
        <v>0</v>
      </c>
      <c r="BL250" s="21" t="s">
        <v>142</v>
      </c>
      <c r="BM250" s="21" t="s">
        <v>588</v>
      </c>
    </row>
    <row r="251" s="1" customFormat="1">
      <c r="B251" s="43"/>
      <c r="C251" s="71"/>
      <c r="D251" s="223" t="s">
        <v>144</v>
      </c>
      <c r="E251" s="71"/>
      <c r="F251" s="224" t="s">
        <v>589</v>
      </c>
      <c r="G251" s="71"/>
      <c r="H251" s="71"/>
      <c r="I251" s="182"/>
      <c r="J251" s="71"/>
      <c r="K251" s="71"/>
      <c r="L251" s="69"/>
      <c r="M251" s="225"/>
      <c r="N251" s="44"/>
      <c r="O251" s="44"/>
      <c r="P251" s="44"/>
      <c r="Q251" s="44"/>
      <c r="R251" s="44"/>
      <c r="S251" s="44"/>
      <c r="T251" s="92"/>
      <c r="AT251" s="21" t="s">
        <v>144</v>
      </c>
      <c r="AU251" s="21" t="s">
        <v>87</v>
      </c>
    </row>
    <row r="252" s="1" customFormat="1" ht="25.5" customHeight="1">
      <c r="B252" s="43"/>
      <c r="C252" s="211" t="s">
        <v>590</v>
      </c>
      <c r="D252" s="211" t="s">
        <v>137</v>
      </c>
      <c r="E252" s="212" t="s">
        <v>591</v>
      </c>
      <c r="F252" s="213" t="s">
        <v>592</v>
      </c>
      <c r="G252" s="214" t="s">
        <v>140</v>
      </c>
      <c r="H252" s="215">
        <v>20</v>
      </c>
      <c r="I252" s="216"/>
      <c r="J252" s="217">
        <f>ROUND(I252*H252,2)</f>
        <v>0</v>
      </c>
      <c r="K252" s="213" t="s">
        <v>141</v>
      </c>
      <c r="L252" s="69"/>
      <c r="M252" s="218" t="s">
        <v>22</v>
      </c>
      <c r="N252" s="219" t="s">
        <v>47</v>
      </c>
      <c r="O252" s="44"/>
      <c r="P252" s="220">
        <f>O252*H252</f>
        <v>0</v>
      </c>
      <c r="Q252" s="220">
        <v>0</v>
      </c>
      <c r="R252" s="220">
        <f>Q252*H252</f>
        <v>0</v>
      </c>
      <c r="S252" s="220">
        <v>0</v>
      </c>
      <c r="T252" s="221">
        <f>S252*H252</f>
        <v>0</v>
      </c>
      <c r="AR252" s="21" t="s">
        <v>142</v>
      </c>
      <c r="AT252" s="21" t="s">
        <v>137</v>
      </c>
      <c r="AU252" s="21" t="s">
        <v>87</v>
      </c>
      <c r="AY252" s="21" t="s">
        <v>135</v>
      </c>
      <c r="BE252" s="222">
        <f>IF(N252="základní",J252,0)</f>
        <v>0</v>
      </c>
      <c r="BF252" s="222">
        <f>IF(N252="snížená",J252,0)</f>
        <v>0</v>
      </c>
      <c r="BG252" s="222">
        <f>IF(N252="zákl. přenesená",J252,0)</f>
        <v>0</v>
      </c>
      <c r="BH252" s="222">
        <f>IF(N252="sníž. přenesená",J252,0)</f>
        <v>0</v>
      </c>
      <c r="BI252" s="222">
        <f>IF(N252="nulová",J252,0)</f>
        <v>0</v>
      </c>
      <c r="BJ252" s="21" t="s">
        <v>24</v>
      </c>
      <c r="BK252" s="222">
        <f>ROUND(I252*H252,2)</f>
        <v>0</v>
      </c>
      <c r="BL252" s="21" t="s">
        <v>142</v>
      </c>
      <c r="BM252" s="21" t="s">
        <v>593</v>
      </c>
    </row>
    <row r="253" s="1" customFormat="1" ht="16.5" customHeight="1">
      <c r="B253" s="43"/>
      <c r="C253" s="211" t="s">
        <v>594</v>
      </c>
      <c r="D253" s="211" t="s">
        <v>137</v>
      </c>
      <c r="E253" s="212" t="s">
        <v>595</v>
      </c>
      <c r="F253" s="213" t="s">
        <v>596</v>
      </c>
      <c r="G253" s="214" t="s">
        <v>153</v>
      </c>
      <c r="H253" s="215">
        <v>10</v>
      </c>
      <c r="I253" s="216"/>
      <c r="J253" s="217">
        <f>ROUND(I253*H253,2)</f>
        <v>0</v>
      </c>
      <c r="K253" s="213" t="s">
        <v>141</v>
      </c>
      <c r="L253" s="69"/>
      <c r="M253" s="218" t="s">
        <v>22</v>
      </c>
      <c r="N253" s="219" t="s">
        <v>47</v>
      </c>
      <c r="O253" s="44"/>
      <c r="P253" s="220">
        <f>O253*H253</f>
        <v>0</v>
      </c>
      <c r="Q253" s="220">
        <v>2.21</v>
      </c>
      <c r="R253" s="220">
        <f>Q253*H253</f>
        <v>22.100000000000001</v>
      </c>
      <c r="S253" s="220">
        <v>0</v>
      </c>
      <c r="T253" s="221">
        <f>S253*H253</f>
        <v>0</v>
      </c>
      <c r="AR253" s="21" t="s">
        <v>142</v>
      </c>
      <c r="AT253" s="21" t="s">
        <v>137</v>
      </c>
      <c r="AU253" s="21" t="s">
        <v>87</v>
      </c>
      <c r="AY253" s="21" t="s">
        <v>135</v>
      </c>
      <c r="BE253" s="222">
        <f>IF(N253="základní",J253,0)</f>
        <v>0</v>
      </c>
      <c r="BF253" s="222">
        <f>IF(N253="snížená",J253,0)</f>
        <v>0</v>
      </c>
      <c r="BG253" s="222">
        <f>IF(N253="zákl. přenesená",J253,0)</f>
        <v>0</v>
      </c>
      <c r="BH253" s="222">
        <f>IF(N253="sníž. přenesená",J253,0)</f>
        <v>0</v>
      </c>
      <c r="BI253" s="222">
        <f>IF(N253="nulová",J253,0)</f>
        <v>0</v>
      </c>
      <c r="BJ253" s="21" t="s">
        <v>24</v>
      </c>
      <c r="BK253" s="222">
        <f>ROUND(I253*H253,2)</f>
        <v>0</v>
      </c>
      <c r="BL253" s="21" t="s">
        <v>142</v>
      </c>
      <c r="BM253" s="21" t="s">
        <v>597</v>
      </c>
    </row>
    <row r="254" s="1" customFormat="1">
      <c r="B254" s="43"/>
      <c r="C254" s="71"/>
      <c r="D254" s="223" t="s">
        <v>144</v>
      </c>
      <c r="E254" s="71"/>
      <c r="F254" s="224" t="s">
        <v>598</v>
      </c>
      <c r="G254" s="71"/>
      <c r="H254" s="71"/>
      <c r="I254" s="182"/>
      <c r="J254" s="71"/>
      <c r="K254" s="71"/>
      <c r="L254" s="69"/>
      <c r="M254" s="225"/>
      <c r="N254" s="44"/>
      <c r="O254" s="44"/>
      <c r="P254" s="44"/>
      <c r="Q254" s="44"/>
      <c r="R254" s="44"/>
      <c r="S254" s="44"/>
      <c r="T254" s="92"/>
      <c r="AT254" s="21" t="s">
        <v>144</v>
      </c>
      <c r="AU254" s="21" t="s">
        <v>87</v>
      </c>
    </row>
    <row r="255" s="1" customFormat="1" ht="25.5" customHeight="1">
      <c r="B255" s="43"/>
      <c r="C255" s="211" t="s">
        <v>599</v>
      </c>
      <c r="D255" s="211" t="s">
        <v>137</v>
      </c>
      <c r="E255" s="212" t="s">
        <v>600</v>
      </c>
      <c r="F255" s="213" t="s">
        <v>601</v>
      </c>
      <c r="G255" s="214" t="s">
        <v>140</v>
      </c>
      <c r="H255" s="215">
        <v>250</v>
      </c>
      <c r="I255" s="216"/>
      <c r="J255" s="217">
        <f>ROUND(I255*H255,2)</f>
        <v>0</v>
      </c>
      <c r="K255" s="213" t="s">
        <v>141</v>
      </c>
      <c r="L255" s="69"/>
      <c r="M255" s="218" t="s">
        <v>22</v>
      </c>
      <c r="N255" s="219" t="s">
        <v>47</v>
      </c>
      <c r="O255" s="44"/>
      <c r="P255" s="220">
        <f>O255*H255</f>
        <v>0</v>
      </c>
      <c r="Q255" s="220">
        <v>1.287812</v>
      </c>
      <c r="R255" s="220">
        <f>Q255*H255</f>
        <v>321.95299999999997</v>
      </c>
      <c r="S255" s="220">
        <v>0</v>
      </c>
      <c r="T255" s="221">
        <f>S255*H255</f>
        <v>0</v>
      </c>
      <c r="AR255" s="21" t="s">
        <v>142</v>
      </c>
      <c r="AT255" s="21" t="s">
        <v>137</v>
      </c>
      <c r="AU255" s="21" t="s">
        <v>87</v>
      </c>
      <c r="AY255" s="21" t="s">
        <v>135</v>
      </c>
      <c r="BE255" s="222">
        <f>IF(N255="základní",J255,0)</f>
        <v>0</v>
      </c>
      <c r="BF255" s="222">
        <f>IF(N255="snížená",J255,0)</f>
        <v>0</v>
      </c>
      <c r="BG255" s="222">
        <f>IF(N255="zákl. přenesená",J255,0)</f>
        <v>0</v>
      </c>
      <c r="BH255" s="222">
        <f>IF(N255="sníž. přenesená",J255,0)</f>
        <v>0</v>
      </c>
      <c r="BI255" s="222">
        <f>IF(N255="nulová",J255,0)</f>
        <v>0</v>
      </c>
      <c r="BJ255" s="21" t="s">
        <v>24</v>
      </c>
      <c r="BK255" s="222">
        <f>ROUND(I255*H255,2)</f>
        <v>0</v>
      </c>
      <c r="BL255" s="21" t="s">
        <v>142</v>
      </c>
      <c r="BM255" s="21" t="s">
        <v>602</v>
      </c>
    </row>
    <row r="256" s="1" customFormat="1">
      <c r="B256" s="43"/>
      <c r="C256" s="71"/>
      <c r="D256" s="223" t="s">
        <v>144</v>
      </c>
      <c r="E256" s="71"/>
      <c r="F256" s="224" t="s">
        <v>603</v>
      </c>
      <c r="G256" s="71"/>
      <c r="H256" s="71"/>
      <c r="I256" s="182"/>
      <c r="J256" s="71"/>
      <c r="K256" s="71"/>
      <c r="L256" s="69"/>
      <c r="M256" s="225"/>
      <c r="N256" s="44"/>
      <c r="O256" s="44"/>
      <c r="P256" s="44"/>
      <c r="Q256" s="44"/>
      <c r="R256" s="44"/>
      <c r="S256" s="44"/>
      <c r="T256" s="92"/>
      <c r="AT256" s="21" t="s">
        <v>144</v>
      </c>
      <c r="AU256" s="21" t="s">
        <v>87</v>
      </c>
    </row>
    <row r="257" s="10" customFormat="1" ht="29.88" customHeight="1">
      <c r="B257" s="195"/>
      <c r="C257" s="196"/>
      <c r="D257" s="197" t="s">
        <v>75</v>
      </c>
      <c r="E257" s="209" t="s">
        <v>161</v>
      </c>
      <c r="F257" s="209" t="s">
        <v>604</v>
      </c>
      <c r="G257" s="196"/>
      <c r="H257" s="196"/>
      <c r="I257" s="199"/>
      <c r="J257" s="210">
        <f>BK257</f>
        <v>0</v>
      </c>
      <c r="K257" s="196"/>
      <c r="L257" s="201"/>
      <c r="M257" s="202"/>
      <c r="N257" s="203"/>
      <c r="O257" s="203"/>
      <c r="P257" s="204">
        <f>SUM(P258:P323)</f>
        <v>0</v>
      </c>
      <c r="Q257" s="203"/>
      <c r="R257" s="204">
        <f>SUM(R258:R323)</f>
        <v>127.63292199999999</v>
      </c>
      <c r="S257" s="203"/>
      <c r="T257" s="205">
        <f>SUM(T258:T323)</f>
        <v>159.43618000000001</v>
      </c>
      <c r="AR257" s="206" t="s">
        <v>24</v>
      </c>
      <c r="AT257" s="207" t="s">
        <v>75</v>
      </c>
      <c r="AU257" s="207" t="s">
        <v>24</v>
      </c>
      <c r="AY257" s="206" t="s">
        <v>135</v>
      </c>
      <c r="BK257" s="208">
        <f>SUM(BK258:BK323)</f>
        <v>0</v>
      </c>
    </row>
    <row r="258" s="1" customFormat="1" ht="16.5" customHeight="1">
      <c r="B258" s="43"/>
      <c r="C258" s="211" t="s">
        <v>605</v>
      </c>
      <c r="D258" s="211" t="s">
        <v>137</v>
      </c>
      <c r="E258" s="212" t="s">
        <v>606</v>
      </c>
      <c r="F258" s="213" t="s">
        <v>607</v>
      </c>
      <c r="G258" s="214" t="s">
        <v>153</v>
      </c>
      <c r="H258" s="215">
        <v>30</v>
      </c>
      <c r="I258" s="216"/>
      <c r="J258" s="217">
        <f>ROUND(I258*H258,2)</f>
        <v>0</v>
      </c>
      <c r="K258" s="213" t="s">
        <v>141</v>
      </c>
      <c r="L258" s="69"/>
      <c r="M258" s="218" t="s">
        <v>22</v>
      </c>
      <c r="N258" s="219" t="s">
        <v>47</v>
      </c>
      <c r="O258" s="44"/>
      <c r="P258" s="220">
        <f>O258*H258</f>
        <v>0</v>
      </c>
      <c r="Q258" s="220">
        <v>2.03485</v>
      </c>
      <c r="R258" s="220">
        <f>Q258*H258</f>
        <v>61.045500000000004</v>
      </c>
      <c r="S258" s="220">
        <v>0</v>
      </c>
      <c r="T258" s="221">
        <f>S258*H258</f>
        <v>0</v>
      </c>
      <c r="AR258" s="21" t="s">
        <v>142</v>
      </c>
      <c r="AT258" s="21" t="s">
        <v>137</v>
      </c>
      <c r="AU258" s="21" t="s">
        <v>87</v>
      </c>
      <c r="AY258" s="21" t="s">
        <v>135</v>
      </c>
      <c r="BE258" s="222">
        <f>IF(N258="základní",J258,0)</f>
        <v>0</v>
      </c>
      <c r="BF258" s="222">
        <f>IF(N258="snížená",J258,0)</f>
        <v>0</v>
      </c>
      <c r="BG258" s="222">
        <f>IF(N258="zákl. přenesená",J258,0)</f>
        <v>0</v>
      </c>
      <c r="BH258" s="222">
        <f>IF(N258="sníž. přenesená",J258,0)</f>
        <v>0</v>
      </c>
      <c r="BI258" s="222">
        <f>IF(N258="nulová",J258,0)</f>
        <v>0</v>
      </c>
      <c r="BJ258" s="21" t="s">
        <v>24</v>
      </c>
      <c r="BK258" s="222">
        <f>ROUND(I258*H258,2)</f>
        <v>0</v>
      </c>
      <c r="BL258" s="21" t="s">
        <v>142</v>
      </c>
      <c r="BM258" s="21" t="s">
        <v>608</v>
      </c>
    </row>
    <row r="259" s="1" customFormat="1">
      <c r="B259" s="43"/>
      <c r="C259" s="71"/>
      <c r="D259" s="223" t="s">
        <v>144</v>
      </c>
      <c r="E259" s="71"/>
      <c r="F259" s="224" t="s">
        <v>609</v>
      </c>
      <c r="G259" s="71"/>
      <c r="H259" s="71"/>
      <c r="I259" s="182"/>
      <c r="J259" s="71"/>
      <c r="K259" s="71"/>
      <c r="L259" s="69"/>
      <c r="M259" s="225"/>
      <c r="N259" s="44"/>
      <c r="O259" s="44"/>
      <c r="P259" s="44"/>
      <c r="Q259" s="44"/>
      <c r="R259" s="44"/>
      <c r="S259" s="44"/>
      <c r="T259" s="92"/>
      <c r="AT259" s="21" t="s">
        <v>144</v>
      </c>
      <c r="AU259" s="21" t="s">
        <v>87</v>
      </c>
    </row>
    <row r="260" s="1" customFormat="1" ht="16.5" customHeight="1">
      <c r="B260" s="43"/>
      <c r="C260" s="211" t="s">
        <v>610</v>
      </c>
      <c r="D260" s="211" t="s">
        <v>137</v>
      </c>
      <c r="E260" s="212" t="s">
        <v>611</v>
      </c>
      <c r="F260" s="213" t="s">
        <v>612</v>
      </c>
      <c r="G260" s="214" t="s">
        <v>153</v>
      </c>
      <c r="H260" s="215">
        <v>30</v>
      </c>
      <c r="I260" s="216"/>
      <c r="J260" s="217">
        <f>ROUND(I260*H260,2)</f>
        <v>0</v>
      </c>
      <c r="K260" s="213" t="s">
        <v>141</v>
      </c>
      <c r="L260" s="69"/>
      <c r="M260" s="218" t="s">
        <v>22</v>
      </c>
      <c r="N260" s="219" t="s">
        <v>47</v>
      </c>
      <c r="O260" s="44"/>
      <c r="P260" s="220">
        <f>O260*H260</f>
        <v>0</v>
      </c>
      <c r="Q260" s="220">
        <v>0</v>
      </c>
      <c r="R260" s="220">
        <f>Q260*H260</f>
        <v>0</v>
      </c>
      <c r="S260" s="220">
        <v>0</v>
      </c>
      <c r="T260" s="221">
        <f>S260*H260</f>
        <v>0</v>
      </c>
      <c r="AR260" s="21" t="s">
        <v>142</v>
      </c>
      <c r="AT260" s="21" t="s">
        <v>137</v>
      </c>
      <c r="AU260" s="21" t="s">
        <v>87</v>
      </c>
      <c r="AY260" s="21" t="s">
        <v>135</v>
      </c>
      <c r="BE260" s="222">
        <f>IF(N260="základní",J260,0)</f>
        <v>0</v>
      </c>
      <c r="BF260" s="222">
        <f>IF(N260="snížená",J260,0)</f>
        <v>0</v>
      </c>
      <c r="BG260" s="222">
        <f>IF(N260="zákl. přenesená",J260,0)</f>
        <v>0</v>
      </c>
      <c r="BH260" s="222">
        <f>IF(N260="sníž. přenesená",J260,0)</f>
        <v>0</v>
      </c>
      <c r="BI260" s="222">
        <f>IF(N260="nulová",J260,0)</f>
        <v>0</v>
      </c>
      <c r="BJ260" s="21" t="s">
        <v>24</v>
      </c>
      <c r="BK260" s="222">
        <f>ROUND(I260*H260,2)</f>
        <v>0</v>
      </c>
      <c r="BL260" s="21" t="s">
        <v>142</v>
      </c>
      <c r="BM260" s="21" t="s">
        <v>613</v>
      </c>
    </row>
    <row r="261" s="1" customFormat="1" ht="16.5" customHeight="1">
      <c r="B261" s="43"/>
      <c r="C261" s="211" t="s">
        <v>614</v>
      </c>
      <c r="D261" s="211" t="s">
        <v>137</v>
      </c>
      <c r="E261" s="212" t="s">
        <v>615</v>
      </c>
      <c r="F261" s="213" t="s">
        <v>616</v>
      </c>
      <c r="G261" s="214" t="s">
        <v>153</v>
      </c>
      <c r="H261" s="215">
        <v>30</v>
      </c>
      <c r="I261" s="216"/>
      <c r="J261" s="217">
        <f>ROUND(I261*H261,2)</f>
        <v>0</v>
      </c>
      <c r="K261" s="213" t="s">
        <v>141</v>
      </c>
      <c r="L261" s="69"/>
      <c r="M261" s="218" t="s">
        <v>22</v>
      </c>
      <c r="N261" s="219" t="s">
        <v>47</v>
      </c>
      <c r="O261" s="44"/>
      <c r="P261" s="220">
        <f>O261*H261</f>
        <v>0</v>
      </c>
      <c r="Q261" s="220">
        <v>0</v>
      </c>
      <c r="R261" s="220">
        <f>Q261*H261</f>
        <v>0</v>
      </c>
      <c r="S261" s="220">
        <v>1.8080000000000001</v>
      </c>
      <c r="T261" s="221">
        <f>S261*H261</f>
        <v>54.240000000000002</v>
      </c>
      <c r="AR261" s="21" t="s">
        <v>142</v>
      </c>
      <c r="AT261" s="21" t="s">
        <v>137</v>
      </c>
      <c r="AU261" s="21" t="s">
        <v>87</v>
      </c>
      <c r="AY261" s="21" t="s">
        <v>135</v>
      </c>
      <c r="BE261" s="222">
        <f>IF(N261="základní",J261,0)</f>
        <v>0</v>
      </c>
      <c r="BF261" s="222">
        <f>IF(N261="snížená",J261,0)</f>
        <v>0</v>
      </c>
      <c r="BG261" s="222">
        <f>IF(N261="zákl. přenesená",J261,0)</f>
        <v>0</v>
      </c>
      <c r="BH261" s="222">
        <f>IF(N261="sníž. přenesená",J261,0)</f>
        <v>0</v>
      </c>
      <c r="BI261" s="222">
        <f>IF(N261="nulová",J261,0)</f>
        <v>0</v>
      </c>
      <c r="BJ261" s="21" t="s">
        <v>24</v>
      </c>
      <c r="BK261" s="222">
        <f>ROUND(I261*H261,2)</f>
        <v>0</v>
      </c>
      <c r="BL261" s="21" t="s">
        <v>142</v>
      </c>
      <c r="BM261" s="21" t="s">
        <v>617</v>
      </c>
    </row>
    <row r="262" s="1" customFormat="1">
      <c r="B262" s="43"/>
      <c r="C262" s="71"/>
      <c r="D262" s="223" t="s">
        <v>144</v>
      </c>
      <c r="E262" s="71"/>
      <c r="F262" s="224" t="s">
        <v>618</v>
      </c>
      <c r="G262" s="71"/>
      <c r="H262" s="71"/>
      <c r="I262" s="182"/>
      <c r="J262" s="71"/>
      <c r="K262" s="71"/>
      <c r="L262" s="69"/>
      <c r="M262" s="225"/>
      <c r="N262" s="44"/>
      <c r="O262" s="44"/>
      <c r="P262" s="44"/>
      <c r="Q262" s="44"/>
      <c r="R262" s="44"/>
      <c r="S262" s="44"/>
      <c r="T262" s="92"/>
      <c r="AT262" s="21" t="s">
        <v>144</v>
      </c>
      <c r="AU262" s="21" t="s">
        <v>87</v>
      </c>
    </row>
    <row r="263" s="1" customFormat="1" ht="25.5" customHeight="1">
      <c r="B263" s="43"/>
      <c r="C263" s="211" t="s">
        <v>619</v>
      </c>
      <c r="D263" s="211" t="s">
        <v>137</v>
      </c>
      <c r="E263" s="212" t="s">
        <v>620</v>
      </c>
      <c r="F263" s="213" t="s">
        <v>621</v>
      </c>
      <c r="G263" s="214" t="s">
        <v>153</v>
      </c>
      <c r="H263" s="215">
        <v>30</v>
      </c>
      <c r="I263" s="216"/>
      <c r="J263" s="217">
        <f>ROUND(I263*H263,2)</f>
        <v>0</v>
      </c>
      <c r="K263" s="213" t="s">
        <v>141</v>
      </c>
      <c r="L263" s="69"/>
      <c r="M263" s="218" t="s">
        <v>22</v>
      </c>
      <c r="N263" s="219" t="s">
        <v>47</v>
      </c>
      <c r="O263" s="44"/>
      <c r="P263" s="220">
        <f>O263*H263</f>
        <v>0</v>
      </c>
      <c r="Q263" s="220">
        <v>0</v>
      </c>
      <c r="R263" s="220">
        <f>Q263*H263</f>
        <v>0</v>
      </c>
      <c r="S263" s="220">
        <v>0</v>
      </c>
      <c r="T263" s="221">
        <f>S263*H263</f>
        <v>0</v>
      </c>
      <c r="AR263" s="21" t="s">
        <v>142</v>
      </c>
      <c r="AT263" s="21" t="s">
        <v>137</v>
      </c>
      <c r="AU263" s="21" t="s">
        <v>87</v>
      </c>
      <c r="AY263" s="21" t="s">
        <v>135</v>
      </c>
      <c r="BE263" s="222">
        <f>IF(N263="základní",J263,0)</f>
        <v>0</v>
      </c>
      <c r="BF263" s="222">
        <f>IF(N263="snížená",J263,0)</f>
        <v>0</v>
      </c>
      <c r="BG263" s="222">
        <f>IF(N263="zákl. přenesená",J263,0)</f>
        <v>0</v>
      </c>
      <c r="BH263" s="222">
        <f>IF(N263="sníž. přenesená",J263,0)</f>
        <v>0</v>
      </c>
      <c r="BI263" s="222">
        <f>IF(N263="nulová",J263,0)</f>
        <v>0</v>
      </c>
      <c r="BJ263" s="21" t="s">
        <v>24</v>
      </c>
      <c r="BK263" s="222">
        <f>ROUND(I263*H263,2)</f>
        <v>0</v>
      </c>
      <c r="BL263" s="21" t="s">
        <v>142</v>
      </c>
      <c r="BM263" s="21" t="s">
        <v>622</v>
      </c>
    </row>
    <row r="264" s="1" customFormat="1" ht="16.5" customHeight="1">
      <c r="B264" s="43"/>
      <c r="C264" s="211" t="s">
        <v>623</v>
      </c>
      <c r="D264" s="211" t="s">
        <v>137</v>
      </c>
      <c r="E264" s="212" t="s">
        <v>624</v>
      </c>
      <c r="F264" s="213" t="s">
        <v>625</v>
      </c>
      <c r="G264" s="214" t="s">
        <v>158</v>
      </c>
      <c r="H264" s="215">
        <v>100</v>
      </c>
      <c r="I264" s="216"/>
      <c r="J264" s="217">
        <f>ROUND(I264*H264,2)</f>
        <v>0</v>
      </c>
      <c r="K264" s="213" t="s">
        <v>141</v>
      </c>
      <c r="L264" s="69"/>
      <c r="M264" s="218" t="s">
        <v>22</v>
      </c>
      <c r="N264" s="219" t="s">
        <v>47</v>
      </c>
      <c r="O264" s="44"/>
      <c r="P264" s="220">
        <f>O264*H264</f>
        <v>0</v>
      </c>
      <c r="Q264" s="220">
        <v>0.00029724999999999999</v>
      </c>
      <c r="R264" s="220">
        <f>Q264*H264</f>
        <v>0.029724999999999998</v>
      </c>
      <c r="S264" s="220">
        <v>0</v>
      </c>
      <c r="T264" s="221">
        <f>S264*H264</f>
        <v>0</v>
      </c>
      <c r="AR264" s="21" t="s">
        <v>142</v>
      </c>
      <c r="AT264" s="21" t="s">
        <v>137</v>
      </c>
      <c r="AU264" s="21" t="s">
        <v>87</v>
      </c>
      <c r="AY264" s="21" t="s">
        <v>135</v>
      </c>
      <c r="BE264" s="222">
        <f>IF(N264="základní",J264,0)</f>
        <v>0</v>
      </c>
      <c r="BF264" s="222">
        <f>IF(N264="snížená",J264,0)</f>
        <v>0</v>
      </c>
      <c r="BG264" s="222">
        <f>IF(N264="zákl. přenesená",J264,0)</f>
        <v>0</v>
      </c>
      <c r="BH264" s="222">
        <f>IF(N264="sníž. přenesená",J264,0)</f>
        <v>0</v>
      </c>
      <c r="BI264" s="222">
        <f>IF(N264="nulová",J264,0)</f>
        <v>0</v>
      </c>
      <c r="BJ264" s="21" t="s">
        <v>24</v>
      </c>
      <c r="BK264" s="222">
        <f>ROUND(I264*H264,2)</f>
        <v>0</v>
      </c>
      <c r="BL264" s="21" t="s">
        <v>142</v>
      </c>
      <c r="BM264" s="21" t="s">
        <v>626</v>
      </c>
    </row>
    <row r="265" s="1" customFormat="1">
      <c r="B265" s="43"/>
      <c r="C265" s="71"/>
      <c r="D265" s="223" t="s">
        <v>144</v>
      </c>
      <c r="E265" s="71"/>
      <c r="F265" s="224" t="s">
        <v>627</v>
      </c>
      <c r="G265" s="71"/>
      <c r="H265" s="71"/>
      <c r="I265" s="182"/>
      <c r="J265" s="71"/>
      <c r="K265" s="71"/>
      <c r="L265" s="69"/>
      <c r="M265" s="225"/>
      <c r="N265" s="44"/>
      <c r="O265" s="44"/>
      <c r="P265" s="44"/>
      <c r="Q265" s="44"/>
      <c r="R265" s="44"/>
      <c r="S265" s="44"/>
      <c r="T265" s="92"/>
      <c r="AT265" s="21" t="s">
        <v>144</v>
      </c>
      <c r="AU265" s="21" t="s">
        <v>87</v>
      </c>
    </row>
    <row r="266" s="1" customFormat="1" ht="16.5" customHeight="1">
      <c r="B266" s="43"/>
      <c r="C266" s="211" t="s">
        <v>628</v>
      </c>
      <c r="D266" s="211" t="s">
        <v>137</v>
      </c>
      <c r="E266" s="212" t="s">
        <v>629</v>
      </c>
      <c r="F266" s="213" t="s">
        <v>630</v>
      </c>
      <c r="G266" s="214" t="s">
        <v>158</v>
      </c>
      <c r="H266" s="215">
        <v>100</v>
      </c>
      <c r="I266" s="216"/>
      <c r="J266" s="217">
        <f>ROUND(I266*H266,2)</f>
        <v>0</v>
      </c>
      <c r="K266" s="213" t="s">
        <v>141</v>
      </c>
      <c r="L266" s="69"/>
      <c r="M266" s="218" t="s">
        <v>22</v>
      </c>
      <c r="N266" s="219" t="s">
        <v>47</v>
      </c>
      <c r="O266" s="44"/>
      <c r="P266" s="220">
        <f>O266*H266</f>
        <v>0</v>
      </c>
      <c r="Q266" s="220">
        <v>0</v>
      </c>
      <c r="R266" s="220">
        <f>Q266*H266</f>
        <v>0</v>
      </c>
      <c r="S266" s="220">
        <v>0</v>
      </c>
      <c r="T266" s="221">
        <f>S266*H266</f>
        <v>0</v>
      </c>
      <c r="AR266" s="21" t="s">
        <v>142</v>
      </c>
      <c r="AT266" s="21" t="s">
        <v>137</v>
      </c>
      <c r="AU266" s="21" t="s">
        <v>87</v>
      </c>
      <c r="AY266" s="21" t="s">
        <v>135</v>
      </c>
      <c r="BE266" s="222">
        <f>IF(N266="základní",J266,0)</f>
        <v>0</v>
      </c>
      <c r="BF266" s="222">
        <f>IF(N266="snížená",J266,0)</f>
        <v>0</v>
      </c>
      <c r="BG266" s="222">
        <f>IF(N266="zákl. přenesená",J266,0)</f>
        <v>0</v>
      </c>
      <c r="BH266" s="222">
        <f>IF(N266="sníž. přenesená",J266,0)</f>
        <v>0</v>
      </c>
      <c r="BI266" s="222">
        <f>IF(N266="nulová",J266,0)</f>
        <v>0</v>
      </c>
      <c r="BJ266" s="21" t="s">
        <v>24</v>
      </c>
      <c r="BK266" s="222">
        <f>ROUND(I266*H266,2)</f>
        <v>0</v>
      </c>
      <c r="BL266" s="21" t="s">
        <v>142</v>
      </c>
      <c r="BM266" s="21" t="s">
        <v>631</v>
      </c>
    </row>
    <row r="267" s="1" customFormat="1" ht="16.5" customHeight="1">
      <c r="B267" s="43"/>
      <c r="C267" s="211" t="s">
        <v>632</v>
      </c>
      <c r="D267" s="211" t="s">
        <v>137</v>
      </c>
      <c r="E267" s="212" t="s">
        <v>633</v>
      </c>
      <c r="F267" s="213" t="s">
        <v>634</v>
      </c>
      <c r="G267" s="214" t="s">
        <v>158</v>
      </c>
      <c r="H267" s="215">
        <v>100</v>
      </c>
      <c r="I267" s="216"/>
      <c r="J267" s="217">
        <f>ROUND(I267*H267,2)</f>
        <v>0</v>
      </c>
      <c r="K267" s="213" t="s">
        <v>141</v>
      </c>
      <c r="L267" s="69"/>
      <c r="M267" s="218" t="s">
        <v>22</v>
      </c>
      <c r="N267" s="219" t="s">
        <v>47</v>
      </c>
      <c r="O267" s="44"/>
      <c r="P267" s="220">
        <f>O267*H267</f>
        <v>0</v>
      </c>
      <c r="Q267" s="220">
        <v>0.00063500000000000004</v>
      </c>
      <c r="R267" s="220">
        <f>Q267*H267</f>
        <v>0.063500000000000001</v>
      </c>
      <c r="S267" s="220">
        <v>0</v>
      </c>
      <c r="T267" s="221">
        <f>S267*H267</f>
        <v>0</v>
      </c>
      <c r="AR267" s="21" t="s">
        <v>142</v>
      </c>
      <c r="AT267" s="21" t="s">
        <v>137</v>
      </c>
      <c r="AU267" s="21" t="s">
        <v>87</v>
      </c>
      <c r="AY267" s="21" t="s">
        <v>135</v>
      </c>
      <c r="BE267" s="222">
        <f>IF(N267="základní",J267,0)</f>
        <v>0</v>
      </c>
      <c r="BF267" s="222">
        <f>IF(N267="snížená",J267,0)</f>
        <v>0</v>
      </c>
      <c r="BG267" s="222">
        <f>IF(N267="zákl. přenesená",J267,0)</f>
        <v>0</v>
      </c>
      <c r="BH267" s="222">
        <f>IF(N267="sníž. přenesená",J267,0)</f>
        <v>0</v>
      </c>
      <c r="BI267" s="222">
        <f>IF(N267="nulová",J267,0)</f>
        <v>0</v>
      </c>
      <c r="BJ267" s="21" t="s">
        <v>24</v>
      </c>
      <c r="BK267" s="222">
        <f>ROUND(I267*H267,2)</f>
        <v>0</v>
      </c>
      <c r="BL267" s="21" t="s">
        <v>142</v>
      </c>
      <c r="BM267" s="21" t="s">
        <v>635</v>
      </c>
    </row>
    <row r="268" s="1" customFormat="1">
      <c r="B268" s="43"/>
      <c r="C268" s="71"/>
      <c r="D268" s="223" t="s">
        <v>144</v>
      </c>
      <c r="E268" s="71"/>
      <c r="F268" s="224" t="s">
        <v>627</v>
      </c>
      <c r="G268" s="71"/>
      <c r="H268" s="71"/>
      <c r="I268" s="182"/>
      <c r="J268" s="71"/>
      <c r="K268" s="71"/>
      <c r="L268" s="69"/>
      <c r="M268" s="225"/>
      <c r="N268" s="44"/>
      <c r="O268" s="44"/>
      <c r="P268" s="44"/>
      <c r="Q268" s="44"/>
      <c r="R268" s="44"/>
      <c r="S268" s="44"/>
      <c r="T268" s="92"/>
      <c r="AT268" s="21" t="s">
        <v>144</v>
      </c>
      <c r="AU268" s="21" t="s">
        <v>87</v>
      </c>
    </row>
    <row r="269" s="1" customFormat="1" ht="16.5" customHeight="1">
      <c r="B269" s="43"/>
      <c r="C269" s="211" t="s">
        <v>636</v>
      </c>
      <c r="D269" s="211" t="s">
        <v>137</v>
      </c>
      <c r="E269" s="212" t="s">
        <v>637</v>
      </c>
      <c r="F269" s="213" t="s">
        <v>638</v>
      </c>
      <c r="G269" s="214" t="s">
        <v>158</v>
      </c>
      <c r="H269" s="215">
        <v>15</v>
      </c>
      <c r="I269" s="216"/>
      <c r="J269" s="217">
        <f>ROUND(I269*H269,2)</f>
        <v>0</v>
      </c>
      <c r="K269" s="213" t="s">
        <v>141</v>
      </c>
      <c r="L269" s="69"/>
      <c r="M269" s="218" t="s">
        <v>22</v>
      </c>
      <c r="N269" s="219" t="s">
        <v>47</v>
      </c>
      <c r="O269" s="44"/>
      <c r="P269" s="220">
        <f>O269*H269</f>
        <v>0</v>
      </c>
      <c r="Q269" s="220">
        <v>0.0049528999999999997</v>
      </c>
      <c r="R269" s="220">
        <f>Q269*H269</f>
        <v>0.074293499999999998</v>
      </c>
      <c r="S269" s="220">
        <v>0.078579999999999997</v>
      </c>
      <c r="T269" s="221">
        <f>S269*H269</f>
        <v>1.1786999999999999</v>
      </c>
      <c r="AR269" s="21" t="s">
        <v>142</v>
      </c>
      <c r="AT269" s="21" t="s">
        <v>137</v>
      </c>
      <c r="AU269" s="21" t="s">
        <v>87</v>
      </c>
      <c r="AY269" s="21" t="s">
        <v>135</v>
      </c>
      <c r="BE269" s="222">
        <f>IF(N269="základní",J269,0)</f>
        <v>0</v>
      </c>
      <c r="BF269" s="222">
        <f>IF(N269="snížená",J269,0)</f>
        <v>0</v>
      </c>
      <c r="BG269" s="222">
        <f>IF(N269="zákl. přenesená",J269,0)</f>
        <v>0</v>
      </c>
      <c r="BH269" s="222">
        <f>IF(N269="sníž. přenesená",J269,0)</f>
        <v>0</v>
      </c>
      <c r="BI269" s="222">
        <f>IF(N269="nulová",J269,0)</f>
        <v>0</v>
      </c>
      <c r="BJ269" s="21" t="s">
        <v>24</v>
      </c>
      <c r="BK269" s="222">
        <f>ROUND(I269*H269,2)</f>
        <v>0</v>
      </c>
      <c r="BL269" s="21" t="s">
        <v>142</v>
      </c>
      <c r="BM269" s="21" t="s">
        <v>639</v>
      </c>
    </row>
    <row r="270" s="1" customFormat="1">
      <c r="B270" s="43"/>
      <c r="C270" s="71"/>
      <c r="D270" s="223" t="s">
        <v>144</v>
      </c>
      <c r="E270" s="71"/>
      <c r="F270" s="224" t="s">
        <v>640</v>
      </c>
      <c r="G270" s="71"/>
      <c r="H270" s="71"/>
      <c r="I270" s="182"/>
      <c r="J270" s="71"/>
      <c r="K270" s="71"/>
      <c r="L270" s="69"/>
      <c r="M270" s="225"/>
      <c r="N270" s="44"/>
      <c r="O270" s="44"/>
      <c r="P270" s="44"/>
      <c r="Q270" s="44"/>
      <c r="R270" s="44"/>
      <c r="S270" s="44"/>
      <c r="T270" s="92"/>
      <c r="AT270" s="21" t="s">
        <v>144</v>
      </c>
      <c r="AU270" s="21" t="s">
        <v>87</v>
      </c>
    </row>
    <row r="271" s="1" customFormat="1" ht="16.5" customHeight="1">
      <c r="B271" s="43"/>
      <c r="C271" s="226" t="s">
        <v>641</v>
      </c>
      <c r="D271" s="226" t="s">
        <v>401</v>
      </c>
      <c r="E271" s="227" t="s">
        <v>642</v>
      </c>
      <c r="F271" s="228" t="s">
        <v>643</v>
      </c>
      <c r="G271" s="229" t="s">
        <v>153</v>
      </c>
      <c r="H271" s="230">
        <v>2.25</v>
      </c>
      <c r="I271" s="231"/>
      <c r="J271" s="232">
        <f>ROUND(I271*H271,2)</f>
        <v>0</v>
      </c>
      <c r="K271" s="228" t="s">
        <v>141</v>
      </c>
      <c r="L271" s="233"/>
      <c r="M271" s="234" t="s">
        <v>22</v>
      </c>
      <c r="N271" s="235" t="s">
        <v>47</v>
      </c>
      <c r="O271" s="44"/>
      <c r="P271" s="220">
        <f>O271*H271</f>
        <v>0</v>
      </c>
      <c r="Q271" s="220">
        <v>0.81499999999999995</v>
      </c>
      <c r="R271" s="220">
        <f>Q271*H271</f>
        <v>1.8337499999999998</v>
      </c>
      <c r="S271" s="220">
        <v>0</v>
      </c>
      <c r="T271" s="221">
        <f>S271*H271</f>
        <v>0</v>
      </c>
      <c r="AR271" s="21" t="s">
        <v>174</v>
      </c>
      <c r="AT271" s="21" t="s">
        <v>401</v>
      </c>
      <c r="AU271" s="21" t="s">
        <v>87</v>
      </c>
      <c r="AY271" s="21" t="s">
        <v>135</v>
      </c>
      <c r="BE271" s="222">
        <f>IF(N271="základní",J271,0)</f>
        <v>0</v>
      </c>
      <c r="BF271" s="222">
        <f>IF(N271="snížená",J271,0)</f>
        <v>0</v>
      </c>
      <c r="BG271" s="222">
        <f>IF(N271="zákl. přenesená",J271,0)</f>
        <v>0</v>
      </c>
      <c r="BH271" s="222">
        <f>IF(N271="sníž. přenesená",J271,0)</f>
        <v>0</v>
      </c>
      <c r="BI271" s="222">
        <f>IF(N271="nulová",J271,0)</f>
        <v>0</v>
      </c>
      <c r="BJ271" s="21" t="s">
        <v>24</v>
      </c>
      <c r="BK271" s="222">
        <f>ROUND(I271*H271,2)</f>
        <v>0</v>
      </c>
      <c r="BL271" s="21" t="s">
        <v>142</v>
      </c>
      <c r="BM271" s="21" t="s">
        <v>644</v>
      </c>
    </row>
    <row r="272" s="1" customFormat="1" ht="16.5" customHeight="1">
      <c r="B272" s="43"/>
      <c r="C272" s="211" t="s">
        <v>645</v>
      </c>
      <c r="D272" s="211" t="s">
        <v>137</v>
      </c>
      <c r="E272" s="212" t="s">
        <v>646</v>
      </c>
      <c r="F272" s="213" t="s">
        <v>647</v>
      </c>
      <c r="G272" s="214" t="s">
        <v>158</v>
      </c>
      <c r="H272" s="215">
        <v>6</v>
      </c>
      <c r="I272" s="216"/>
      <c r="J272" s="217">
        <f>ROUND(I272*H272,2)</f>
        <v>0</v>
      </c>
      <c r="K272" s="213" t="s">
        <v>141</v>
      </c>
      <c r="L272" s="69"/>
      <c r="M272" s="218" t="s">
        <v>22</v>
      </c>
      <c r="N272" s="219" t="s">
        <v>47</v>
      </c>
      <c r="O272" s="44"/>
      <c r="P272" s="220">
        <f>O272*H272</f>
        <v>0</v>
      </c>
      <c r="Q272" s="220">
        <v>0.0049528999999999997</v>
      </c>
      <c r="R272" s="220">
        <f>Q272*H272</f>
        <v>0.029717399999999998</v>
      </c>
      <c r="S272" s="220">
        <v>0.078579999999999997</v>
      </c>
      <c r="T272" s="221">
        <f>S272*H272</f>
        <v>0.47148000000000001</v>
      </c>
      <c r="AR272" s="21" t="s">
        <v>142</v>
      </c>
      <c r="AT272" s="21" t="s">
        <v>137</v>
      </c>
      <c r="AU272" s="21" t="s">
        <v>87</v>
      </c>
      <c r="AY272" s="21" t="s">
        <v>135</v>
      </c>
      <c r="BE272" s="222">
        <f>IF(N272="základní",J272,0)</f>
        <v>0</v>
      </c>
      <c r="BF272" s="222">
        <f>IF(N272="snížená",J272,0)</f>
        <v>0</v>
      </c>
      <c r="BG272" s="222">
        <f>IF(N272="zákl. přenesená",J272,0)</f>
        <v>0</v>
      </c>
      <c r="BH272" s="222">
        <f>IF(N272="sníž. přenesená",J272,0)</f>
        <v>0</v>
      </c>
      <c r="BI272" s="222">
        <f>IF(N272="nulová",J272,0)</f>
        <v>0</v>
      </c>
      <c r="BJ272" s="21" t="s">
        <v>24</v>
      </c>
      <c r="BK272" s="222">
        <f>ROUND(I272*H272,2)</f>
        <v>0</v>
      </c>
      <c r="BL272" s="21" t="s">
        <v>142</v>
      </c>
      <c r="BM272" s="21" t="s">
        <v>648</v>
      </c>
    </row>
    <row r="273" s="1" customFormat="1">
      <c r="B273" s="43"/>
      <c r="C273" s="71"/>
      <c r="D273" s="223" t="s">
        <v>144</v>
      </c>
      <c r="E273" s="71"/>
      <c r="F273" s="224" t="s">
        <v>640</v>
      </c>
      <c r="G273" s="71"/>
      <c r="H273" s="71"/>
      <c r="I273" s="182"/>
      <c r="J273" s="71"/>
      <c r="K273" s="71"/>
      <c r="L273" s="69"/>
      <c r="M273" s="225"/>
      <c r="N273" s="44"/>
      <c r="O273" s="44"/>
      <c r="P273" s="44"/>
      <c r="Q273" s="44"/>
      <c r="R273" s="44"/>
      <c r="S273" s="44"/>
      <c r="T273" s="92"/>
      <c r="AT273" s="21" t="s">
        <v>144</v>
      </c>
      <c r="AU273" s="21" t="s">
        <v>87</v>
      </c>
    </row>
    <row r="274" s="1" customFormat="1" ht="16.5" customHeight="1">
      <c r="B274" s="43"/>
      <c r="C274" s="226" t="s">
        <v>649</v>
      </c>
      <c r="D274" s="226" t="s">
        <v>401</v>
      </c>
      <c r="E274" s="227" t="s">
        <v>650</v>
      </c>
      <c r="F274" s="228" t="s">
        <v>651</v>
      </c>
      <c r="G274" s="229" t="s">
        <v>153</v>
      </c>
      <c r="H274" s="230">
        <v>0.86399999999999999</v>
      </c>
      <c r="I274" s="231"/>
      <c r="J274" s="232">
        <f>ROUND(I274*H274,2)</f>
        <v>0</v>
      </c>
      <c r="K274" s="228" t="s">
        <v>141</v>
      </c>
      <c r="L274" s="233"/>
      <c r="M274" s="234" t="s">
        <v>22</v>
      </c>
      <c r="N274" s="235" t="s">
        <v>47</v>
      </c>
      <c r="O274" s="44"/>
      <c r="P274" s="220">
        <f>O274*H274</f>
        <v>0</v>
      </c>
      <c r="Q274" s="220">
        <v>0.81499999999999995</v>
      </c>
      <c r="R274" s="220">
        <f>Q274*H274</f>
        <v>0.7041599999999999</v>
      </c>
      <c r="S274" s="220">
        <v>0</v>
      </c>
      <c r="T274" s="221">
        <f>S274*H274</f>
        <v>0</v>
      </c>
      <c r="AR274" s="21" t="s">
        <v>174</v>
      </c>
      <c r="AT274" s="21" t="s">
        <v>401</v>
      </c>
      <c r="AU274" s="21" t="s">
        <v>87</v>
      </c>
      <c r="AY274" s="21" t="s">
        <v>135</v>
      </c>
      <c r="BE274" s="222">
        <f>IF(N274="základní",J274,0)</f>
        <v>0</v>
      </c>
      <c r="BF274" s="222">
        <f>IF(N274="snížená",J274,0)</f>
        <v>0</v>
      </c>
      <c r="BG274" s="222">
        <f>IF(N274="zákl. přenesená",J274,0)</f>
        <v>0</v>
      </c>
      <c r="BH274" s="222">
        <f>IF(N274="sníž. přenesená",J274,0)</f>
        <v>0</v>
      </c>
      <c r="BI274" s="222">
        <f>IF(N274="nulová",J274,0)</f>
        <v>0</v>
      </c>
      <c r="BJ274" s="21" t="s">
        <v>24</v>
      </c>
      <c r="BK274" s="222">
        <f>ROUND(I274*H274,2)</f>
        <v>0</v>
      </c>
      <c r="BL274" s="21" t="s">
        <v>142</v>
      </c>
      <c r="BM274" s="21" t="s">
        <v>652</v>
      </c>
    </row>
    <row r="275" s="1" customFormat="1" ht="16.5" customHeight="1">
      <c r="B275" s="43"/>
      <c r="C275" s="211" t="s">
        <v>653</v>
      </c>
      <c r="D275" s="211" t="s">
        <v>137</v>
      </c>
      <c r="E275" s="212" t="s">
        <v>654</v>
      </c>
      <c r="F275" s="213" t="s">
        <v>655</v>
      </c>
      <c r="G275" s="214" t="s">
        <v>158</v>
      </c>
      <c r="H275" s="215">
        <v>400</v>
      </c>
      <c r="I275" s="216"/>
      <c r="J275" s="217">
        <f>ROUND(I275*H275,2)</f>
        <v>0</v>
      </c>
      <c r="K275" s="213" t="s">
        <v>141</v>
      </c>
      <c r="L275" s="69"/>
      <c r="M275" s="218" t="s">
        <v>22</v>
      </c>
      <c r="N275" s="219" t="s">
        <v>47</v>
      </c>
      <c r="O275" s="44"/>
      <c r="P275" s="220">
        <f>O275*H275</f>
        <v>0</v>
      </c>
      <c r="Q275" s="220">
        <v>0.00058299999999999997</v>
      </c>
      <c r="R275" s="220">
        <f>Q275*H275</f>
        <v>0.23319999999999999</v>
      </c>
      <c r="S275" s="220">
        <v>0.16600000000000001</v>
      </c>
      <c r="T275" s="221">
        <f>S275*H275</f>
        <v>66.400000000000006</v>
      </c>
      <c r="AR275" s="21" t="s">
        <v>142</v>
      </c>
      <c r="AT275" s="21" t="s">
        <v>137</v>
      </c>
      <c r="AU275" s="21" t="s">
        <v>87</v>
      </c>
      <c r="AY275" s="21" t="s">
        <v>135</v>
      </c>
      <c r="BE275" s="222">
        <f>IF(N275="základní",J275,0)</f>
        <v>0</v>
      </c>
      <c r="BF275" s="222">
        <f>IF(N275="snížená",J275,0)</f>
        <v>0</v>
      </c>
      <c r="BG275" s="222">
        <f>IF(N275="zákl. přenesená",J275,0)</f>
        <v>0</v>
      </c>
      <c r="BH275" s="222">
        <f>IF(N275="sníž. přenesená",J275,0)</f>
        <v>0</v>
      </c>
      <c r="BI275" s="222">
        <f>IF(N275="nulová",J275,0)</f>
        <v>0</v>
      </c>
      <c r="BJ275" s="21" t="s">
        <v>24</v>
      </c>
      <c r="BK275" s="222">
        <f>ROUND(I275*H275,2)</f>
        <v>0</v>
      </c>
      <c r="BL275" s="21" t="s">
        <v>142</v>
      </c>
      <c r="BM275" s="21" t="s">
        <v>656</v>
      </c>
    </row>
    <row r="276" s="1" customFormat="1">
      <c r="B276" s="43"/>
      <c r="C276" s="71"/>
      <c r="D276" s="223" t="s">
        <v>144</v>
      </c>
      <c r="E276" s="71"/>
      <c r="F276" s="224" t="s">
        <v>627</v>
      </c>
      <c r="G276" s="71"/>
      <c r="H276" s="71"/>
      <c r="I276" s="182"/>
      <c r="J276" s="71"/>
      <c r="K276" s="71"/>
      <c r="L276" s="69"/>
      <c r="M276" s="225"/>
      <c r="N276" s="44"/>
      <c r="O276" s="44"/>
      <c r="P276" s="44"/>
      <c r="Q276" s="44"/>
      <c r="R276" s="44"/>
      <c r="S276" s="44"/>
      <c r="T276" s="92"/>
      <c r="AT276" s="21" t="s">
        <v>144</v>
      </c>
      <c r="AU276" s="21" t="s">
        <v>87</v>
      </c>
    </row>
    <row r="277" s="1" customFormat="1" ht="25.5" customHeight="1">
      <c r="B277" s="43"/>
      <c r="C277" s="211" t="s">
        <v>657</v>
      </c>
      <c r="D277" s="211" t="s">
        <v>137</v>
      </c>
      <c r="E277" s="212" t="s">
        <v>658</v>
      </c>
      <c r="F277" s="213" t="s">
        <v>659</v>
      </c>
      <c r="G277" s="214" t="s">
        <v>158</v>
      </c>
      <c r="H277" s="215">
        <v>200</v>
      </c>
      <c r="I277" s="216"/>
      <c r="J277" s="217">
        <f>ROUND(I277*H277,2)</f>
        <v>0</v>
      </c>
      <c r="K277" s="213" t="s">
        <v>141</v>
      </c>
      <c r="L277" s="69"/>
      <c r="M277" s="218" t="s">
        <v>22</v>
      </c>
      <c r="N277" s="219" t="s">
        <v>47</v>
      </c>
      <c r="O277" s="44"/>
      <c r="P277" s="220">
        <f>O277*H277</f>
        <v>0</v>
      </c>
      <c r="Q277" s="220">
        <v>0.0021120000000000002</v>
      </c>
      <c r="R277" s="220">
        <f>Q277*H277</f>
        <v>0.42240000000000005</v>
      </c>
      <c r="S277" s="220">
        <v>0</v>
      </c>
      <c r="T277" s="221">
        <f>S277*H277</f>
        <v>0</v>
      </c>
      <c r="AR277" s="21" t="s">
        <v>142</v>
      </c>
      <c r="AT277" s="21" t="s">
        <v>137</v>
      </c>
      <c r="AU277" s="21" t="s">
        <v>87</v>
      </c>
      <c r="AY277" s="21" t="s">
        <v>135</v>
      </c>
      <c r="BE277" s="222">
        <f>IF(N277="základní",J277,0)</f>
        <v>0</v>
      </c>
      <c r="BF277" s="222">
        <f>IF(N277="snížená",J277,0)</f>
        <v>0</v>
      </c>
      <c r="BG277" s="222">
        <f>IF(N277="zákl. přenesená",J277,0)</f>
        <v>0</v>
      </c>
      <c r="BH277" s="222">
        <f>IF(N277="sníž. přenesená",J277,0)</f>
        <v>0</v>
      </c>
      <c r="BI277" s="222">
        <f>IF(N277="nulová",J277,0)</f>
        <v>0</v>
      </c>
      <c r="BJ277" s="21" t="s">
        <v>24</v>
      </c>
      <c r="BK277" s="222">
        <f>ROUND(I277*H277,2)</f>
        <v>0</v>
      </c>
      <c r="BL277" s="21" t="s">
        <v>142</v>
      </c>
      <c r="BM277" s="21" t="s">
        <v>660</v>
      </c>
    </row>
    <row r="278" s="1" customFormat="1">
      <c r="B278" s="43"/>
      <c r="C278" s="71"/>
      <c r="D278" s="223" t="s">
        <v>144</v>
      </c>
      <c r="E278" s="71"/>
      <c r="F278" s="224" t="s">
        <v>661</v>
      </c>
      <c r="G278" s="71"/>
      <c r="H278" s="71"/>
      <c r="I278" s="182"/>
      <c r="J278" s="71"/>
      <c r="K278" s="71"/>
      <c r="L278" s="69"/>
      <c r="M278" s="225"/>
      <c r="N278" s="44"/>
      <c r="O278" s="44"/>
      <c r="P278" s="44"/>
      <c r="Q278" s="44"/>
      <c r="R278" s="44"/>
      <c r="S278" s="44"/>
      <c r="T278" s="92"/>
      <c r="AT278" s="21" t="s">
        <v>144</v>
      </c>
      <c r="AU278" s="21" t="s">
        <v>87</v>
      </c>
    </row>
    <row r="279" s="1" customFormat="1" ht="16.5" customHeight="1">
      <c r="B279" s="43"/>
      <c r="C279" s="211" t="s">
        <v>662</v>
      </c>
      <c r="D279" s="211" t="s">
        <v>137</v>
      </c>
      <c r="E279" s="212" t="s">
        <v>663</v>
      </c>
      <c r="F279" s="213" t="s">
        <v>664</v>
      </c>
      <c r="G279" s="214" t="s">
        <v>158</v>
      </c>
      <c r="H279" s="215">
        <v>100</v>
      </c>
      <c r="I279" s="216"/>
      <c r="J279" s="217">
        <f>ROUND(I279*H279,2)</f>
        <v>0</v>
      </c>
      <c r="K279" s="213" t="s">
        <v>141</v>
      </c>
      <c r="L279" s="69"/>
      <c r="M279" s="218" t="s">
        <v>22</v>
      </c>
      <c r="N279" s="219" t="s">
        <v>47</v>
      </c>
      <c r="O279" s="44"/>
      <c r="P279" s="220">
        <f>O279*H279</f>
        <v>0</v>
      </c>
      <c r="Q279" s="220">
        <v>0.0021120000000000002</v>
      </c>
      <c r="R279" s="220">
        <f>Q279*H279</f>
        <v>0.21120000000000003</v>
      </c>
      <c r="S279" s="220">
        <v>0</v>
      </c>
      <c r="T279" s="221">
        <f>S279*H279</f>
        <v>0</v>
      </c>
      <c r="AR279" s="21" t="s">
        <v>142</v>
      </c>
      <c r="AT279" s="21" t="s">
        <v>137</v>
      </c>
      <c r="AU279" s="21" t="s">
        <v>87</v>
      </c>
      <c r="AY279" s="21" t="s">
        <v>135</v>
      </c>
      <c r="BE279" s="222">
        <f>IF(N279="základní",J279,0)</f>
        <v>0</v>
      </c>
      <c r="BF279" s="222">
        <f>IF(N279="snížená",J279,0)</f>
        <v>0</v>
      </c>
      <c r="BG279" s="222">
        <f>IF(N279="zákl. přenesená",J279,0)</f>
        <v>0</v>
      </c>
      <c r="BH279" s="222">
        <f>IF(N279="sníž. přenesená",J279,0)</f>
        <v>0</v>
      </c>
      <c r="BI279" s="222">
        <f>IF(N279="nulová",J279,0)</f>
        <v>0</v>
      </c>
      <c r="BJ279" s="21" t="s">
        <v>24</v>
      </c>
      <c r="BK279" s="222">
        <f>ROUND(I279*H279,2)</f>
        <v>0</v>
      </c>
      <c r="BL279" s="21" t="s">
        <v>142</v>
      </c>
      <c r="BM279" s="21" t="s">
        <v>665</v>
      </c>
    </row>
    <row r="280" s="1" customFormat="1" ht="25.5" customHeight="1">
      <c r="B280" s="43"/>
      <c r="C280" s="211" t="s">
        <v>666</v>
      </c>
      <c r="D280" s="211" t="s">
        <v>137</v>
      </c>
      <c r="E280" s="212" t="s">
        <v>667</v>
      </c>
      <c r="F280" s="213" t="s">
        <v>668</v>
      </c>
      <c r="G280" s="214" t="s">
        <v>158</v>
      </c>
      <c r="H280" s="215">
        <v>50</v>
      </c>
      <c r="I280" s="216"/>
      <c r="J280" s="217">
        <f>ROUND(I280*H280,2)</f>
        <v>0</v>
      </c>
      <c r="K280" s="213" t="s">
        <v>141</v>
      </c>
      <c r="L280" s="69"/>
      <c r="M280" s="218" t="s">
        <v>22</v>
      </c>
      <c r="N280" s="219" t="s">
        <v>47</v>
      </c>
      <c r="O280" s="44"/>
      <c r="P280" s="220">
        <f>O280*H280</f>
        <v>0</v>
      </c>
      <c r="Q280" s="220">
        <v>0.0137685</v>
      </c>
      <c r="R280" s="220">
        <f>Q280*H280</f>
        <v>0.68842499999999995</v>
      </c>
      <c r="S280" s="220">
        <v>0</v>
      </c>
      <c r="T280" s="221">
        <f>S280*H280</f>
        <v>0</v>
      </c>
      <c r="AR280" s="21" t="s">
        <v>142</v>
      </c>
      <c r="AT280" s="21" t="s">
        <v>137</v>
      </c>
      <c r="AU280" s="21" t="s">
        <v>87</v>
      </c>
      <c r="AY280" s="21" t="s">
        <v>135</v>
      </c>
      <c r="BE280" s="222">
        <f>IF(N280="základní",J280,0)</f>
        <v>0</v>
      </c>
      <c r="BF280" s="222">
        <f>IF(N280="snížená",J280,0)</f>
        <v>0</v>
      </c>
      <c r="BG280" s="222">
        <f>IF(N280="zákl. přenesená",J280,0)</f>
        <v>0</v>
      </c>
      <c r="BH280" s="222">
        <f>IF(N280="sníž. přenesená",J280,0)</f>
        <v>0</v>
      </c>
      <c r="BI280" s="222">
        <f>IF(N280="nulová",J280,0)</f>
        <v>0</v>
      </c>
      <c r="BJ280" s="21" t="s">
        <v>24</v>
      </c>
      <c r="BK280" s="222">
        <f>ROUND(I280*H280,2)</f>
        <v>0</v>
      </c>
      <c r="BL280" s="21" t="s">
        <v>142</v>
      </c>
      <c r="BM280" s="21" t="s">
        <v>669</v>
      </c>
    </row>
    <row r="281" s="1" customFormat="1" ht="25.5" customHeight="1">
      <c r="B281" s="43"/>
      <c r="C281" s="211" t="s">
        <v>670</v>
      </c>
      <c r="D281" s="211" t="s">
        <v>137</v>
      </c>
      <c r="E281" s="212" t="s">
        <v>671</v>
      </c>
      <c r="F281" s="213" t="s">
        <v>672</v>
      </c>
      <c r="G281" s="214" t="s">
        <v>158</v>
      </c>
      <c r="H281" s="215">
        <v>50</v>
      </c>
      <c r="I281" s="216"/>
      <c r="J281" s="217">
        <f>ROUND(I281*H281,2)</f>
        <v>0</v>
      </c>
      <c r="K281" s="213" t="s">
        <v>141</v>
      </c>
      <c r="L281" s="69"/>
      <c r="M281" s="218" t="s">
        <v>22</v>
      </c>
      <c r="N281" s="219" t="s">
        <v>47</v>
      </c>
      <c r="O281" s="44"/>
      <c r="P281" s="220">
        <f>O281*H281</f>
        <v>0</v>
      </c>
      <c r="Q281" s="220">
        <v>0.021920200000000001</v>
      </c>
      <c r="R281" s="220">
        <f>Q281*H281</f>
        <v>1.0960100000000002</v>
      </c>
      <c r="S281" s="220">
        <v>0</v>
      </c>
      <c r="T281" s="221">
        <f>S281*H281</f>
        <v>0</v>
      </c>
      <c r="AR281" s="21" t="s">
        <v>142</v>
      </c>
      <c r="AT281" s="21" t="s">
        <v>137</v>
      </c>
      <c r="AU281" s="21" t="s">
        <v>87</v>
      </c>
      <c r="AY281" s="21" t="s">
        <v>135</v>
      </c>
      <c r="BE281" s="222">
        <f>IF(N281="základní",J281,0)</f>
        <v>0</v>
      </c>
      <c r="BF281" s="222">
        <f>IF(N281="snížená",J281,0)</f>
        <v>0</v>
      </c>
      <c r="BG281" s="222">
        <f>IF(N281="zákl. přenesená",J281,0)</f>
        <v>0</v>
      </c>
      <c r="BH281" s="222">
        <f>IF(N281="sníž. přenesená",J281,0)</f>
        <v>0</v>
      </c>
      <c r="BI281" s="222">
        <f>IF(N281="nulová",J281,0)</f>
        <v>0</v>
      </c>
      <c r="BJ281" s="21" t="s">
        <v>24</v>
      </c>
      <c r="BK281" s="222">
        <f>ROUND(I281*H281,2)</f>
        <v>0</v>
      </c>
      <c r="BL281" s="21" t="s">
        <v>142</v>
      </c>
      <c r="BM281" s="21" t="s">
        <v>673</v>
      </c>
    </row>
    <row r="282" s="1" customFormat="1" ht="25.5" customHeight="1">
      <c r="B282" s="43"/>
      <c r="C282" s="211" t="s">
        <v>674</v>
      </c>
      <c r="D282" s="211" t="s">
        <v>137</v>
      </c>
      <c r="E282" s="212" t="s">
        <v>675</v>
      </c>
      <c r="F282" s="213" t="s">
        <v>676</v>
      </c>
      <c r="G282" s="214" t="s">
        <v>158</v>
      </c>
      <c r="H282" s="215">
        <v>200</v>
      </c>
      <c r="I282" s="216"/>
      <c r="J282" s="217">
        <f>ROUND(I282*H282,2)</f>
        <v>0</v>
      </c>
      <c r="K282" s="213" t="s">
        <v>141</v>
      </c>
      <c r="L282" s="69"/>
      <c r="M282" s="218" t="s">
        <v>22</v>
      </c>
      <c r="N282" s="219" t="s">
        <v>47</v>
      </c>
      <c r="O282" s="44"/>
      <c r="P282" s="220">
        <f>O282*H282</f>
        <v>0</v>
      </c>
      <c r="Q282" s="220">
        <v>0.0026556499999999999</v>
      </c>
      <c r="R282" s="220">
        <f>Q282*H282</f>
        <v>0.53112999999999999</v>
      </c>
      <c r="S282" s="220">
        <v>0</v>
      </c>
      <c r="T282" s="221">
        <f>S282*H282</f>
        <v>0</v>
      </c>
      <c r="AR282" s="21" t="s">
        <v>142</v>
      </c>
      <c r="AT282" s="21" t="s">
        <v>137</v>
      </c>
      <c r="AU282" s="21" t="s">
        <v>87</v>
      </c>
      <c r="AY282" s="21" t="s">
        <v>135</v>
      </c>
      <c r="BE282" s="222">
        <f>IF(N282="základní",J282,0)</f>
        <v>0</v>
      </c>
      <c r="BF282" s="222">
        <f>IF(N282="snížená",J282,0)</f>
        <v>0</v>
      </c>
      <c r="BG282" s="222">
        <f>IF(N282="zákl. přenesená",J282,0)</f>
        <v>0</v>
      </c>
      <c r="BH282" s="222">
        <f>IF(N282="sníž. přenesená",J282,0)</f>
        <v>0</v>
      </c>
      <c r="BI282" s="222">
        <f>IF(N282="nulová",J282,0)</f>
        <v>0</v>
      </c>
      <c r="BJ282" s="21" t="s">
        <v>24</v>
      </c>
      <c r="BK282" s="222">
        <f>ROUND(I282*H282,2)</f>
        <v>0</v>
      </c>
      <c r="BL282" s="21" t="s">
        <v>142</v>
      </c>
      <c r="BM282" s="21" t="s">
        <v>677</v>
      </c>
    </row>
    <row r="283" s="1" customFormat="1">
      <c r="B283" s="43"/>
      <c r="C283" s="71"/>
      <c r="D283" s="223" t="s">
        <v>144</v>
      </c>
      <c r="E283" s="71"/>
      <c r="F283" s="224" t="s">
        <v>678</v>
      </c>
      <c r="G283" s="71"/>
      <c r="H283" s="71"/>
      <c r="I283" s="182"/>
      <c r="J283" s="71"/>
      <c r="K283" s="71"/>
      <c r="L283" s="69"/>
      <c r="M283" s="225"/>
      <c r="N283" s="44"/>
      <c r="O283" s="44"/>
      <c r="P283" s="44"/>
      <c r="Q283" s="44"/>
      <c r="R283" s="44"/>
      <c r="S283" s="44"/>
      <c r="T283" s="92"/>
      <c r="AT283" s="21" t="s">
        <v>144</v>
      </c>
      <c r="AU283" s="21" t="s">
        <v>87</v>
      </c>
    </row>
    <row r="284" s="1" customFormat="1" ht="16.5" customHeight="1">
      <c r="B284" s="43"/>
      <c r="C284" s="211" t="s">
        <v>679</v>
      </c>
      <c r="D284" s="211" t="s">
        <v>137</v>
      </c>
      <c r="E284" s="212" t="s">
        <v>680</v>
      </c>
      <c r="F284" s="213" t="s">
        <v>681</v>
      </c>
      <c r="G284" s="214" t="s">
        <v>158</v>
      </c>
      <c r="H284" s="215">
        <v>100</v>
      </c>
      <c r="I284" s="216"/>
      <c r="J284" s="217">
        <f>ROUND(I284*H284,2)</f>
        <v>0</v>
      </c>
      <c r="K284" s="213" t="s">
        <v>141</v>
      </c>
      <c r="L284" s="69"/>
      <c r="M284" s="218" t="s">
        <v>22</v>
      </c>
      <c r="N284" s="219" t="s">
        <v>47</v>
      </c>
      <c r="O284" s="44"/>
      <c r="P284" s="220">
        <f>O284*H284</f>
        <v>0</v>
      </c>
      <c r="Q284" s="220">
        <v>0.0026556499999999999</v>
      </c>
      <c r="R284" s="220">
        <f>Q284*H284</f>
        <v>0.265565</v>
      </c>
      <c r="S284" s="220">
        <v>0</v>
      </c>
      <c r="T284" s="221">
        <f>S284*H284</f>
        <v>0</v>
      </c>
      <c r="AR284" s="21" t="s">
        <v>142</v>
      </c>
      <c r="AT284" s="21" t="s">
        <v>137</v>
      </c>
      <c r="AU284" s="21" t="s">
        <v>87</v>
      </c>
      <c r="AY284" s="21" t="s">
        <v>135</v>
      </c>
      <c r="BE284" s="222">
        <f>IF(N284="základní",J284,0)</f>
        <v>0</v>
      </c>
      <c r="BF284" s="222">
        <f>IF(N284="snížená",J284,0)</f>
        <v>0</v>
      </c>
      <c r="BG284" s="222">
        <f>IF(N284="zákl. přenesená",J284,0)</f>
        <v>0</v>
      </c>
      <c r="BH284" s="222">
        <f>IF(N284="sníž. přenesená",J284,0)</f>
        <v>0</v>
      </c>
      <c r="BI284" s="222">
        <f>IF(N284="nulová",J284,0)</f>
        <v>0</v>
      </c>
      <c r="BJ284" s="21" t="s">
        <v>24</v>
      </c>
      <c r="BK284" s="222">
        <f>ROUND(I284*H284,2)</f>
        <v>0</v>
      </c>
      <c r="BL284" s="21" t="s">
        <v>142</v>
      </c>
      <c r="BM284" s="21" t="s">
        <v>682</v>
      </c>
    </row>
    <row r="285" s="1" customFormat="1" ht="25.5" customHeight="1">
      <c r="B285" s="43"/>
      <c r="C285" s="211" t="s">
        <v>683</v>
      </c>
      <c r="D285" s="211" t="s">
        <v>137</v>
      </c>
      <c r="E285" s="212" t="s">
        <v>684</v>
      </c>
      <c r="F285" s="213" t="s">
        <v>685</v>
      </c>
      <c r="G285" s="214" t="s">
        <v>158</v>
      </c>
      <c r="H285" s="215">
        <v>50</v>
      </c>
      <c r="I285" s="216"/>
      <c r="J285" s="217">
        <f>ROUND(I285*H285,2)</f>
        <v>0</v>
      </c>
      <c r="K285" s="213" t="s">
        <v>141</v>
      </c>
      <c r="L285" s="69"/>
      <c r="M285" s="218" t="s">
        <v>22</v>
      </c>
      <c r="N285" s="219" t="s">
        <v>47</v>
      </c>
      <c r="O285" s="44"/>
      <c r="P285" s="220">
        <f>O285*H285</f>
        <v>0</v>
      </c>
      <c r="Q285" s="220">
        <v>0.0032428999999999999</v>
      </c>
      <c r="R285" s="220">
        <f>Q285*H285</f>
        <v>0.16214499999999998</v>
      </c>
      <c r="S285" s="220">
        <v>0</v>
      </c>
      <c r="T285" s="221">
        <f>S285*H285</f>
        <v>0</v>
      </c>
      <c r="AR285" s="21" t="s">
        <v>142</v>
      </c>
      <c r="AT285" s="21" t="s">
        <v>137</v>
      </c>
      <c r="AU285" s="21" t="s">
        <v>87</v>
      </c>
      <c r="AY285" s="21" t="s">
        <v>135</v>
      </c>
      <c r="BE285" s="222">
        <f>IF(N285="základní",J285,0)</f>
        <v>0</v>
      </c>
      <c r="BF285" s="222">
        <f>IF(N285="snížená",J285,0)</f>
        <v>0</v>
      </c>
      <c r="BG285" s="222">
        <f>IF(N285="zákl. přenesená",J285,0)</f>
        <v>0</v>
      </c>
      <c r="BH285" s="222">
        <f>IF(N285="sníž. přenesená",J285,0)</f>
        <v>0</v>
      </c>
      <c r="BI285" s="222">
        <f>IF(N285="nulová",J285,0)</f>
        <v>0</v>
      </c>
      <c r="BJ285" s="21" t="s">
        <v>24</v>
      </c>
      <c r="BK285" s="222">
        <f>ROUND(I285*H285,2)</f>
        <v>0</v>
      </c>
      <c r="BL285" s="21" t="s">
        <v>142</v>
      </c>
      <c r="BM285" s="21" t="s">
        <v>686</v>
      </c>
    </row>
    <row r="286" s="1" customFormat="1" ht="25.5" customHeight="1">
      <c r="B286" s="43"/>
      <c r="C286" s="211" t="s">
        <v>687</v>
      </c>
      <c r="D286" s="211" t="s">
        <v>137</v>
      </c>
      <c r="E286" s="212" t="s">
        <v>688</v>
      </c>
      <c r="F286" s="213" t="s">
        <v>689</v>
      </c>
      <c r="G286" s="214" t="s">
        <v>158</v>
      </c>
      <c r="H286" s="215">
        <v>50</v>
      </c>
      <c r="I286" s="216"/>
      <c r="J286" s="217">
        <f>ROUND(I286*H286,2)</f>
        <v>0</v>
      </c>
      <c r="K286" s="213" t="s">
        <v>141</v>
      </c>
      <c r="L286" s="69"/>
      <c r="M286" s="218" t="s">
        <v>22</v>
      </c>
      <c r="N286" s="219" t="s">
        <v>47</v>
      </c>
      <c r="O286" s="44"/>
      <c r="P286" s="220">
        <f>O286*H286</f>
        <v>0</v>
      </c>
      <c r="Q286" s="220">
        <v>0.0032428999999999999</v>
      </c>
      <c r="R286" s="220">
        <f>Q286*H286</f>
        <v>0.16214499999999998</v>
      </c>
      <c r="S286" s="220">
        <v>0</v>
      </c>
      <c r="T286" s="221">
        <f>S286*H286</f>
        <v>0</v>
      </c>
      <c r="AR286" s="21" t="s">
        <v>142</v>
      </c>
      <c r="AT286" s="21" t="s">
        <v>137</v>
      </c>
      <c r="AU286" s="21" t="s">
        <v>87</v>
      </c>
      <c r="AY286" s="21" t="s">
        <v>135</v>
      </c>
      <c r="BE286" s="222">
        <f>IF(N286="základní",J286,0)</f>
        <v>0</v>
      </c>
      <c r="BF286" s="222">
        <f>IF(N286="snížená",J286,0)</f>
        <v>0</v>
      </c>
      <c r="BG286" s="222">
        <f>IF(N286="zákl. přenesená",J286,0)</f>
        <v>0</v>
      </c>
      <c r="BH286" s="222">
        <f>IF(N286="sníž. přenesená",J286,0)</f>
        <v>0</v>
      </c>
      <c r="BI286" s="222">
        <f>IF(N286="nulová",J286,0)</f>
        <v>0</v>
      </c>
      <c r="BJ286" s="21" t="s">
        <v>24</v>
      </c>
      <c r="BK286" s="222">
        <f>ROUND(I286*H286,2)</f>
        <v>0</v>
      </c>
      <c r="BL286" s="21" t="s">
        <v>142</v>
      </c>
      <c r="BM286" s="21" t="s">
        <v>690</v>
      </c>
    </row>
    <row r="287" s="1" customFormat="1" ht="16.5" customHeight="1">
      <c r="B287" s="43"/>
      <c r="C287" s="226" t="s">
        <v>691</v>
      </c>
      <c r="D287" s="226" t="s">
        <v>401</v>
      </c>
      <c r="E287" s="227" t="s">
        <v>692</v>
      </c>
      <c r="F287" s="228" t="s">
        <v>693</v>
      </c>
      <c r="G287" s="229" t="s">
        <v>153</v>
      </c>
      <c r="H287" s="230">
        <v>59.899999999999999</v>
      </c>
      <c r="I287" s="231"/>
      <c r="J287" s="232">
        <f>ROUND(I287*H287,2)</f>
        <v>0</v>
      </c>
      <c r="K287" s="228" t="s">
        <v>141</v>
      </c>
      <c r="L287" s="233"/>
      <c r="M287" s="234" t="s">
        <v>22</v>
      </c>
      <c r="N287" s="235" t="s">
        <v>47</v>
      </c>
      <c r="O287" s="44"/>
      <c r="P287" s="220">
        <f>O287*H287</f>
        <v>0</v>
      </c>
      <c r="Q287" s="220">
        <v>0.81499999999999995</v>
      </c>
      <c r="R287" s="220">
        <f>Q287*H287</f>
        <v>48.818499999999993</v>
      </c>
      <c r="S287" s="220">
        <v>0</v>
      </c>
      <c r="T287" s="221">
        <f>S287*H287</f>
        <v>0</v>
      </c>
      <c r="AR287" s="21" t="s">
        <v>174</v>
      </c>
      <c r="AT287" s="21" t="s">
        <v>401</v>
      </c>
      <c r="AU287" s="21" t="s">
        <v>87</v>
      </c>
      <c r="AY287" s="21" t="s">
        <v>135</v>
      </c>
      <c r="BE287" s="222">
        <f>IF(N287="základní",J287,0)</f>
        <v>0</v>
      </c>
      <c r="BF287" s="222">
        <f>IF(N287="snížená",J287,0)</f>
        <v>0</v>
      </c>
      <c r="BG287" s="222">
        <f>IF(N287="zákl. přenesená",J287,0)</f>
        <v>0</v>
      </c>
      <c r="BH287" s="222">
        <f>IF(N287="sníž. přenesená",J287,0)</f>
        <v>0</v>
      </c>
      <c r="BI287" s="222">
        <f>IF(N287="nulová",J287,0)</f>
        <v>0</v>
      </c>
      <c r="BJ287" s="21" t="s">
        <v>24</v>
      </c>
      <c r="BK287" s="222">
        <f>ROUND(I287*H287,2)</f>
        <v>0</v>
      </c>
      <c r="BL287" s="21" t="s">
        <v>142</v>
      </c>
      <c r="BM287" s="21" t="s">
        <v>694</v>
      </c>
    </row>
    <row r="288" s="1" customFormat="1" ht="16.5" customHeight="1">
      <c r="B288" s="43"/>
      <c r="C288" s="211" t="s">
        <v>695</v>
      </c>
      <c r="D288" s="211" t="s">
        <v>137</v>
      </c>
      <c r="E288" s="212" t="s">
        <v>696</v>
      </c>
      <c r="F288" s="213" t="s">
        <v>697</v>
      </c>
      <c r="G288" s="214" t="s">
        <v>158</v>
      </c>
      <c r="H288" s="215">
        <v>26</v>
      </c>
      <c r="I288" s="216"/>
      <c r="J288" s="217">
        <f>ROUND(I288*H288,2)</f>
        <v>0</v>
      </c>
      <c r="K288" s="213" t="s">
        <v>141</v>
      </c>
      <c r="L288" s="69"/>
      <c r="M288" s="218" t="s">
        <v>22</v>
      </c>
      <c r="N288" s="219" t="s">
        <v>47</v>
      </c>
      <c r="O288" s="44"/>
      <c r="P288" s="220">
        <f>O288*H288</f>
        <v>0</v>
      </c>
      <c r="Q288" s="220">
        <v>0.00058299999999999997</v>
      </c>
      <c r="R288" s="220">
        <f>Q288*H288</f>
        <v>0.015158</v>
      </c>
      <c r="S288" s="220">
        <v>0.16600000000000001</v>
      </c>
      <c r="T288" s="221">
        <f>S288*H288</f>
        <v>4.3159999999999998</v>
      </c>
      <c r="AR288" s="21" t="s">
        <v>142</v>
      </c>
      <c r="AT288" s="21" t="s">
        <v>137</v>
      </c>
      <c r="AU288" s="21" t="s">
        <v>87</v>
      </c>
      <c r="AY288" s="21" t="s">
        <v>135</v>
      </c>
      <c r="BE288" s="222">
        <f>IF(N288="základní",J288,0)</f>
        <v>0</v>
      </c>
      <c r="BF288" s="222">
        <f>IF(N288="snížená",J288,0)</f>
        <v>0</v>
      </c>
      <c r="BG288" s="222">
        <f>IF(N288="zákl. přenesená",J288,0)</f>
        <v>0</v>
      </c>
      <c r="BH288" s="222">
        <f>IF(N288="sníž. přenesená",J288,0)</f>
        <v>0</v>
      </c>
      <c r="BI288" s="222">
        <f>IF(N288="nulová",J288,0)</f>
        <v>0</v>
      </c>
      <c r="BJ288" s="21" t="s">
        <v>24</v>
      </c>
      <c r="BK288" s="222">
        <f>ROUND(I288*H288,2)</f>
        <v>0</v>
      </c>
      <c r="BL288" s="21" t="s">
        <v>142</v>
      </c>
      <c r="BM288" s="21" t="s">
        <v>698</v>
      </c>
    </row>
    <row r="289" s="1" customFormat="1" ht="16.5" customHeight="1">
      <c r="B289" s="43"/>
      <c r="C289" s="211" t="s">
        <v>699</v>
      </c>
      <c r="D289" s="211" t="s">
        <v>137</v>
      </c>
      <c r="E289" s="212" t="s">
        <v>700</v>
      </c>
      <c r="F289" s="213" t="s">
        <v>701</v>
      </c>
      <c r="G289" s="214" t="s">
        <v>158</v>
      </c>
      <c r="H289" s="215">
        <v>26</v>
      </c>
      <c r="I289" s="216"/>
      <c r="J289" s="217">
        <f>ROUND(I289*H289,2)</f>
        <v>0</v>
      </c>
      <c r="K289" s="213" t="s">
        <v>141</v>
      </c>
      <c r="L289" s="69"/>
      <c r="M289" s="218" t="s">
        <v>22</v>
      </c>
      <c r="N289" s="219" t="s">
        <v>47</v>
      </c>
      <c r="O289" s="44"/>
      <c r="P289" s="220">
        <f>O289*H289</f>
        <v>0</v>
      </c>
      <c r="Q289" s="220">
        <v>0.002124</v>
      </c>
      <c r="R289" s="220">
        <f>Q289*H289</f>
        <v>0.055224000000000002</v>
      </c>
      <c r="S289" s="220">
        <v>0</v>
      </c>
      <c r="T289" s="221">
        <f>S289*H289</f>
        <v>0</v>
      </c>
      <c r="AR289" s="21" t="s">
        <v>142</v>
      </c>
      <c r="AT289" s="21" t="s">
        <v>137</v>
      </c>
      <c r="AU289" s="21" t="s">
        <v>87</v>
      </c>
      <c r="AY289" s="21" t="s">
        <v>135</v>
      </c>
      <c r="BE289" s="222">
        <f>IF(N289="základní",J289,0)</f>
        <v>0</v>
      </c>
      <c r="BF289" s="222">
        <f>IF(N289="snížená",J289,0)</f>
        <v>0</v>
      </c>
      <c r="BG289" s="222">
        <f>IF(N289="zákl. přenesená",J289,0)</f>
        <v>0</v>
      </c>
      <c r="BH289" s="222">
        <f>IF(N289="sníž. přenesená",J289,0)</f>
        <v>0</v>
      </c>
      <c r="BI289" s="222">
        <f>IF(N289="nulová",J289,0)</f>
        <v>0</v>
      </c>
      <c r="BJ289" s="21" t="s">
        <v>24</v>
      </c>
      <c r="BK289" s="222">
        <f>ROUND(I289*H289,2)</f>
        <v>0</v>
      </c>
      <c r="BL289" s="21" t="s">
        <v>142</v>
      </c>
      <c r="BM289" s="21" t="s">
        <v>702</v>
      </c>
    </row>
    <row r="290" s="1" customFormat="1">
      <c r="B290" s="43"/>
      <c r="C290" s="71"/>
      <c r="D290" s="223" t="s">
        <v>144</v>
      </c>
      <c r="E290" s="71"/>
      <c r="F290" s="224" t="s">
        <v>703</v>
      </c>
      <c r="G290" s="71"/>
      <c r="H290" s="71"/>
      <c r="I290" s="182"/>
      <c r="J290" s="71"/>
      <c r="K290" s="71"/>
      <c r="L290" s="69"/>
      <c r="M290" s="225"/>
      <c r="N290" s="44"/>
      <c r="O290" s="44"/>
      <c r="P290" s="44"/>
      <c r="Q290" s="44"/>
      <c r="R290" s="44"/>
      <c r="S290" s="44"/>
      <c r="T290" s="92"/>
      <c r="AT290" s="21" t="s">
        <v>144</v>
      </c>
      <c r="AU290" s="21" t="s">
        <v>87</v>
      </c>
    </row>
    <row r="291" s="1" customFormat="1" ht="16.5" customHeight="1">
      <c r="B291" s="43"/>
      <c r="C291" s="211" t="s">
        <v>704</v>
      </c>
      <c r="D291" s="211" t="s">
        <v>137</v>
      </c>
      <c r="E291" s="212" t="s">
        <v>705</v>
      </c>
      <c r="F291" s="213" t="s">
        <v>706</v>
      </c>
      <c r="G291" s="214" t="s">
        <v>158</v>
      </c>
      <c r="H291" s="215">
        <v>26</v>
      </c>
      <c r="I291" s="216"/>
      <c r="J291" s="217">
        <f>ROUND(I291*H291,2)</f>
        <v>0</v>
      </c>
      <c r="K291" s="213" t="s">
        <v>141</v>
      </c>
      <c r="L291" s="69"/>
      <c r="M291" s="218" t="s">
        <v>22</v>
      </c>
      <c r="N291" s="219" t="s">
        <v>47</v>
      </c>
      <c r="O291" s="44"/>
      <c r="P291" s="220">
        <f>O291*H291</f>
        <v>0</v>
      </c>
      <c r="Q291" s="220">
        <v>0.0047451000000000004</v>
      </c>
      <c r="R291" s="220">
        <f>Q291*H291</f>
        <v>0.12337260000000001</v>
      </c>
      <c r="S291" s="220">
        <v>0</v>
      </c>
      <c r="T291" s="221">
        <f>S291*H291</f>
        <v>0</v>
      </c>
      <c r="AR291" s="21" t="s">
        <v>142</v>
      </c>
      <c r="AT291" s="21" t="s">
        <v>137</v>
      </c>
      <c r="AU291" s="21" t="s">
        <v>87</v>
      </c>
      <c r="AY291" s="21" t="s">
        <v>135</v>
      </c>
      <c r="BE291" s="222">
        <f>IF(N291="základní",J291,0)</f>
        <v>0</v>
      </c>
      <c r="BF291" s="222">
        <f>IF(N291="snížená",J291,0)</f>
        <v>0</v>
      </c>
      <c r="BG291" s="222">
        <f>IF(N291="zákl. přenesená",J291,0)</f>
        <v>0</v>
      </c>
      <c r="BH291" s="222">
        <f>IF(N291="sníž. přenesená",J291,0)</f>
        <v>0</v>
      </c>
      <c r="BI291" s="222">
        <f>IF(N291="nulová",J291,0)</f>
        <v>0</v>
      </c>
      <c r="BJ291" s="21" t="s">
        <v>24</v>
      </c>
      <c r="BK291" s="222">
        <f>ROUND(I291*H291,2)</f>
        <v>0</v>
      </c>
      <c r="BL291" s="21" t="s">
        <v>142</v>
      </c>
      <c r="BM291" s="21" t="s">
        <v>707</v>
      </c>
    </row>
    <row r="292" s="1" customFormat="1" ht="16.5" customHeight="1">
      <c r="B292" s="43"/>
      <c r="C292" s="226" t="s">
        <v>708</v>
      </c>
      <c r="D292" s="226" t="s">
        <v>401</v>
      </c>
      <c r="E292" s="227" t="s">
        <v>650</v>
      </c>
      <c r="F292" s="228" t="s">
        <v>651</v>
      </c>
      <c r="G292" s="229" t="s">
        <v>153</v>
      </c>
      <c r="H292" s="230">
        <v>3.7440000000000002</v>
      </c>
      <c r="I292" s="231"/>
      <c r="J292" s="232">
        <f>ROUND(I292*H292,2)</f>
        <v>0</v>
      </c>
      <c r="K292" s="228" t="s">
        <v>141</v>
      </c>
      <c r="L292" s="233"/>
      <c r="M292" s="234" t="s">
        <v>22</v>
      </c>
      <c r="N292" s="235" t="s">
        <v>47</v>
      </c>
      <c r="O292" s="44"/>
      <c r="P292" s="220">
        <f>O292*H292</f>
        <v>0</v>
      </c>
      <c r="Q292" s="220">
        <v>0.81499999999999995</v>
      </c>
      <c r="R292" s="220">
        <f>Q292*H292</f>
        <v>3.0513599999999999</v>
      </c>
      <c r="S292" s="220">
        <v>0</v>
      </c>
      <c r="T292" s="221">
        <f>S292*H292</f>
        <v>0</v>
      </c>
      <c r="AR292" s="21" t="s">
        <v>174</v>
      </c>
      <c r="AT292" s="21" t="s">
        <v>401</v>
      </c>
      <c r="AU292" s="21" t="s">
        <v>87</v>
      </c>
      <c r="AY292" s="21" t="s">
        <v>135</v>
      </c>
      <c r="BE292" s="222">
        <f>IF(N292="základní",J292,0)</f>
        <v>0</v>
      </c>
      <c r="BF292" s="222">
        <f>IF(N292="snížená",J292,0)</f>
        <v>0</v>
      </c>
      <c r="BG292" s="222">
        <f>IF(N292="zákl. přenesená",J292,0)</f>
        <v>0</v>
      </c>
      <c r="BH292" s="222">
        <f>IF(N292="sníž. přenesená",J292,0)</f>
        <v>0</v>
      </c>
      <c r="BI292" s="222">
        <f>IF(N292="nulová",J292,0)</f>
        <v>0</v>
      </c>
      <c r="BJ292" s="21" t="s">
        <v>24</v>
      </c>
      <c r="BK292" s="222">
        <f>ROUND(I292*H292,2)</f>
        <v>0</v>
      </c>
      <c r="BL292" s="21" t="s">
        <v>142</v>
      </c>
      <c r="BM292" s="21" t="s">
        <v>709</v>
      </c>
    </row>
    <row r="293" s="11" customFormat="1">
      <c r="B293" s="236"/>
      <c r="C293" s="237"/>
      <c r="D293" s="223" t="s">
        <v>710</v>
      </c>
      <c r="E293" s="238" t="s">
        <v>22</v>
      </c>
      <c r="F293" s="239" t="s">
        <v>711</v>
      </c>
      <c r="G293" s="237"/>
      <c r="H293" s="240">
        <v>3.7440000000000002</v>
      </c>
      <c r="I293" s="241"/>
      <c r="J293" s="237"/>
      <c r="K293" s="237"/>
      <c r="L293" s="242"/>
      <c r="M293" s="243"/>
      <c r="N293" s="244"/>
      <c r="O293" s="244"/>
      <c r="P293" s="244"/>
      <c r="Q293" s="244"/>
      <c r="R293" s="244"/>
      <c r="S293" s="244"/>
      <c r="T293" s="245"/>
      <c r="AT293" s="246" t="s">
        <v>710</v>
      </c>
      <c r="AU293" s="246" t="s">
        <v>87</v>
      </c>
      <c r="AV293" s="11" t="s">
        <v>87</v>
      </c>
      <c r="AW293" s="11" t="s">
        <v>40</v>
      </c>
      <c r="AX293" s="11" t="s">
        <v>24</v>
      </c>
      <c r="AY293" s="246" t="s">
        <v>135</v>
      </c>
    </row>
    <row r="294" s="1" customFormat="1" ht="16.5" customHeight="1">
      <c r="B294" s="43"/>
      <c r="C294" s="211" t="s">
        <v>712</v>
      </c>
      <c r="D294" s="211" t="s">
        <v>137</v>
      </c>
      <c r="E294" s="212" t="s">
        <v>713</v>
      </c>
      <c r="F294" s="213" t="s">
        <v>714</v>
      </c>
      <c r="G294" s="214" t="s">
        <v>194</v>
      </c>
      <c r="H294" s="215">
        <v>80</v>
      </c>
      <c r="I294" s="216"/>
      <c r="J294" s="217">
        <f>ROUND(I294*H294,2)</f>
        <v>0</v>
      </c>
      <c r="K294" s="213" t="s">
        <v>22</v>
      </c>
      <c r="L294" s="69"/>
      <c r="M294" s="218" t="s">
        <v>22</v>
      </c>
      <c r="N294" s="219" t="s">
        <v>47</v>
      </c>
      <c r="O294" s="44"/>
      <c r="P294" s="220">
        <f>O294*H294</f>
        <v>0</v>
      </c>
      <c r="Q294" s="220">
        <v>0.0050804329999999997</v>
      </c>
      <c r="R294" s="220">
        <f>Q294*H294</f>
        <v>0.40643463999999996</v>
      </c>
      <c r="S294" s="220">
        <v>0</v>
      </c>
      <c r="T294" s="221">
        <f>S294*H294</f>
        <v>0</v>
      </c>
      <c r="AR294" s="21" t="s">
        <v>142</v>
      </c>
      <c r="AT294" s="21" t="s">
        <v>137</v>
      </c>
      <c r="AU294" s="21" t="s">
        <v>87</v>
      </c>
      <c r="AY294" s="21" t="s">
        <v>135</v>
      </c>
      <c r="BE294" s="222">
        <f>IF(N294="základní",J294,0)</f>
        <v>0</v>
      </c>
      <c r="BF294" s="222">
        <f>IF(N294="snížená",J294,0)</f>
        <v>0</v>
      </c>
      <c r="BG294" s="222">
        <f>IF(N294="zákl. přenesená",J294,0)</f>
        <v>0</v>
      </c>
      <c r="BH294" s="222">
        <f>IF(N294="sníž. přenesená",J294,0)</f>
        <v>0</v>
      </c>
      <c r="BI294" s="222">
        <f>IF(N294="nulová",J294,0)</f>
        <v>0</v>
      </c>
      <c r="BJ294" s="21" t="s">
        <v>24</v>
      </c>
      <c r="BK294" s="222">
        <f>ROUND(I294*H294,2)</f>
        <v>0</v>
      </c>
      <c r="BL294" s="21" t="s">
        <v>142</v>
      </c>
      <c r="BM294" s="21" t="s">
        <v>715</v>
      </c>
    </row>
    <row r="295" s="1" customFormat="1">
      <c r="B295" s="43"/>
      <c r="C295" s="71"/>
      <c r="D295" s="223" t="s">
        <v>144</v>
      </c>
      <c r="E295" s="71"/>
      <c r="F295" s="224" t="s">
        <v>716</v>
      </c>
      <c r="G295" s="71"/>
      <c r="H295" s="71"/>
      <c r="I295" s="182"/>
      <c r="J295" s="71"/>
      <c r="K295" s="71"/>
      <c r="L295" s="69"/>
      <c r="M295" s="225"/>
      <c r="N295" s="44"/>
      <c r="O295" s="44"/>
      <c r="P295" s="44"/>
      <c r="Q295" s="44"/>
      <c r="R295" s="44"/>
      <c r="S295" s="44"/>
      <c r="T295" s="92"/>
      <c r="AT295" s="21" t="s">
        <v>144</v>
      </c>
      <c r="AU295" s="21" t="s">
        <v>87</v>
      </c>
    </row>
    <row r="296" s="1" customFormat="1" ht="16.5" customHeight="1">
      <c r="B296" s="43"/>
      <c r="C296" s="211" t="s">
        <v>717</v>
      </c>
      <c r="D296" s="211" t="s">
        <v>137</v>
      </c>
      <c r="E296" s="212" t="s">
        <v>718</v>
      </c>
      <c r="F296" s="213" t="s">
        <v>714</v>
      </c>
      <c r="G296" s="214" t="s">
        <v>194</v>
      </c>
      <c r="H296" s="215">
        <v>80</v>
      </c>
      <c r="I296" s="216"/>
      <c r="J296" s="217">
        <f>ROUND(I296*H296,2)</f>
        <v>0</v>
      </c>
      <c r="K296" s="213" t="s">
        <v>22</v>
      </c>
      <c r="L296" s="69"/>
      <c r="M296" s="218" t="s">
        <v>22</v>
      </c>
      <c r="N296" s="219" t="s">
        <v>47</v>
      </c>
      <c r="O296" s="44"/>
      <c r="P296" s="220">
        <f>O296*H296</f>
        <v>0</v>
      </c>
      <c r="Q296" s="220">
        <v>0.036101537000000003</v>
      </c>
      <c r="R296" s="220">
        <f>Q296*H296</f>
        <v>2.8881229600000005</v>
      </c>
      <c r="S296" s="220">
        <v>0</v>
      </c>
      <c r="T296" s="221">
        <f>S296*H296</f>
        <v>0</v>
      </c>
      <c r="AR296" s="21" t="s">
        <v>142</v>
      </c>
      <c r="AT296" s="21" t="s">
        <v>137</v>
      </c>
      <c r="AU296" s="21" t="s">
        <v>87</v>
      </c>
      <c r="AY296" s="21" t="s">
        <v>135</v>
      </c>
      <c r="BE296" s="222">
        <f>IF(N296="základní",J296,0)</f>
        <v>0</v>
      </c>
      <c r="BF296" s="222">
        <f>IF(N296="snížená",J296,0)</f>
        <v>0</v>
      </c>
      <c r="BG296" s="222">
        <f>IF(N296="zákl. přenesená",J296,0)</f>
        <v>0</v>
      </c>
      <c r="BH296" s="222">
        <f>IF(N296="sníž. přenesená",J296,0)</f>
        <v>0</v>
      </c>
      <c r="BI296" s="222">
        <f>IF(N296="nulová",J296,0)</f>
        <v>0</v>
      </c>
      <c r="BJ296" s="21" t="s">
        <v>24</v>
      </c>
      <c r="BK296" s="222">
        <f>ROUND(I296*H296,2)</f>
        <v>0</v>
      </c>
      <c r="BL296" s="21" t="s">
        <v>142</v>
      </c>
      <c r="BM296" s="21" t="s">
        <v>719</v>
      </c>
    </row>
    <row r="297" s="1" customFormat="1">
      <c r="B297" s="43"/>
      <c r="C297" s="71"/>
      <c r="D297" s="223" t="s">
        <v>144</v>
      </c>
      <c r="E297" s="71"/>
      <c r="F297" s="224" t="s">
        <v>720</v>
      </c>
      <c r="G297" s="71"/>
      <c r="H297" s="71"/>
      <c r="I297" s="182"/>
      <c r="J297" s="71"/>
      <c r="K297" s="71"/>
      <c r="L297" s="69"/>
      <c r="M297" s="225"/>
      <c r="N297" s="44"/>
      <c r="O297" s="44"/>
      <c r="P297" s="44"/>
      <c r="Q297" s="44"/>
      <c r="R297" s="44"/>
      <c r="S297" s="44"/>
      <c r="T297" s="92"/>
      <c r="AT297" s="21" t="s">
        <v>144</v>
      </c>
      <c r="AU297" s="21" t="s">
        <v>87</v>
      </c>
    </row>
    <row r="298" s="1" customFormat="1" ht="16.5" customHeight="1">
      <c r="B298" s="43"/>
      <c r="C298" s="226" t="s">
        <v>721</v>
      </c>
      <c r="D298" s="226" t="s">
        <v>401</v>
      </c>
      <c r="E298" s="227" t="s">
        <v>722</v>
      </c>
      <c r="F298" s="228" t="s">
        <v>723</v>
      </c>
      <c r="G298" s="229" t="s">
        <v>158</v>
      </c>
      <c r="H298" s="230">
        <v>40</v>
      </c>
      <c r="I298" s="231"/>
      <c r="J298" s="232">
        <f>ROUND(I298*H298,2)</f>
        <v>0</v>
      </c>
      <c r="K298" s="228" t="s">
        <v>141</v>
      </c>
      <c r="L298" s="233"/>
      <c r="M298" s="234" t="s">
        <v>22</v>
      </c>
      <c r="N298" s="235" t="s">
        <v>47</v>
      </c>
      <c r="O298" s="44"/>
      <c r="P298" s="220">
        <f>O298*H298</f>
        <v>0</v>
      </c>
      <c r="Q298" s="220">
        <v>0.070000000000000007</v>
      </c>
      <c r="R298" s="220">
        <f>Q298*H298</f>
        <v>2.8000000000000003</v>
      </c>
      <c r="S298" s="220">
        <v>0</v>
      </c>
      <c r="T298" s="221">
        <f>S298*H298</f>
        <v>0</v>
      </c>
      <c r="AR298" s="21" t="s">
        <v>174</v>
      </c>
      <c r="AT298" s="21" t="s">
        <v>401</v>
      </c>
      <c r="AU298" s="21" t="s">
        <v>87</v>
      </c>
      <c r="AY298" s="21" t="s">
        <v>135</v>
      </c>
      <c r="BE298" s="222">
        <f>IF(N298="základní",J298,0)</f>
        <v>0</v>
      </c>
      <c r="BF298" s="222">
        <f>IF(N298="snížená",J298,0)</f>
        <v>0</v>
      </c>
      <c r="BG298" s="222">
        <f>IF(N298="zákl. přenesená",J298,0)</f>
        <v>0</v>
      </c>
      <c r="BH298" s="222">
        <f>IF(N298="sníž. přenesená",J298,0)</f>
        <v>0</v>
      </c>
      <c r="BI298" s="222">
        <f>IF(N298="nulová",J298,0)</f>
        <v>0</v>
      </c>
      <c r="BJ298" s="21" t="s">
        <v>24</v>
      </c>
      <c r="BK298" s="222">
        <f>ROUND(I298*H298,2)</f>
        <v>0</v>
      </c>
      <c r="BL298" s="21" t="s">
        <v>142</v>
      </c>
      <c r="BM298" s="21" t="s">
        <v>724</v>
      </c>
    </row>
    <row r="299" s="11" customFormat="1">
      <c r="B299" s="236"/>
      <c r="C299" s="237"/>
      <c r="D299" s="223" t="s">
        <v>710</v>
      </c>
      <c r="E299" s="237"/>
      <c r="F299" s="239" t="s">
        <v>725</v>
      </c>
      <c r="G299" s="237"/>
      <c r="H299" s="240">
        <v>40</v>
      </c>
      <c r="I299" s="241"/>
      <c r="J299" s="237"/>
      <c r="K299" s="237"/>
      <c r="L299" s="242"/>
      <c r="M299" s="243"/>
      <c r="N299" s="244"/>
      <c r="O299" s="244"/>
      <c r="P299" s="244"/>
      <c r="Q299" s="244"/>
      <c r="R299" s="244"/>
      <c r="S299" s="244"/>
      <c r="T299" s="245"/>
      <c r="AT299" s="246" t="s">
        <v>710</v>
      </c>
      <c r="AU299" s="246" t="s">
        <v>87</v>
      </c>
      <c r="AV299" s="11" t="s">
        <v>87</v>
      </c>
      <c r="AW299" s="11" t="s">
        <v>6</v>
      </c>
      <c r="AX299" s="11" t="s">
        <v>24</v>
      </c>
      <c r="AY299" s="246" t="s">
        <v>135</v>
      </c>
    </row>
    <row r="300" s="1" customFormat="1" ht="16.5" customHeight="1">
      <c r="B300" s="43"/>
      <c r="C300" s="211" t="s">
        <v>726</v>
      </c>
      <c r="D300" s="211" t="s">
        <v>137</v>
      </c>
      <c r="E300" s="212" t="s">
        <v>727</v>
      </c>
      <c r="F300" s="213" t="s">
        <v>728</v>
      </c>
      <c r="G300" s="214" t="s">
        <v>194</v>
      </c>
      <c r="H300" s="215">
        <v>80</v>
      </c>
      <c r="I300" s="216"/>
      <c r="J300" s="217">
        <f>ROUND(I300*H300,2)</f>
        <v>0</v>
      </c>
      <c r="K300" s="213" t="s">
        <v>141</v>
      </c>
      <c r="L300" s="69"/>
      <c r="M300" s="218" t="s">
        <v>22</v>
      </c>
      <c r="N300" s="219" t="s">
        <v>47</v>
      </c>
      <c r="O300" s="44"/>
      <c r="P300" s="220">
        <f>O300*H300</f>
        <v>0</v>
      </c>
      <c r="Q300" s="220">
        <v>0</v>
      </c>
      <c r="R300" s="220">
        <f>Q300*H300</f>
        <v>0</v>
      </c>
      <c r="S300" s="220">
        <v>0.311</v>
      </c>
      <c r="T300" s="221">
        <f>S300*H300</f>
        <v>24.879999999999999</v>
      </c>
      <c r="AR300" s="21" t="s">
        <v>142</v>
      </c>
      <c r="AT300" s="21" t="s">
        <v>137</v>
      </c>
      <c r="AU300" s="21" t="s">
        <v>87</v>
      </c>
      <c r="AY300" s="21" t="s">
        <v>135</v>
      </c>
      <c r="BE300" s="222">
        <f>IF(N300="základní",J300,0)</f>
        <v>0</v>
      </c>
      <c r="BF300" s="222">
        <f>IF(N300="snížená",J300,0)</f>
        <v>0</v>
      </c>
      <c r="BG300" s="222">
        <f>IF(N300="zákl. přenesená",J300,0)</f>
        <v>0</v>
      </c>
      <c r="BH300" s="222">
        <f>IF(N300="sníž. přenesená",J300,0)</f>
        <v>0</v>
      </c>
      <c r="BI300" s="222">
        <f>IF(N300="nulová",J300,0)</f>
        <v>0</v>
      </c>
      <c r="BJ300" s="21" t="s">
        <v>24</v>
      </c>
      <c r="BK300" s="222">
        <f>ROUND(I300*H300,2)</f>
        <v>0</v>
      </c>
      <c r="BL300" s="21" t="s">
        <v>142</v>
      </c>
      <c r="BM300" s="21" t="s">
        <v>729</v>
      </c>
    </row>
    <row r="301" s="1" customFormat="1" ht="16.5" customHeight="1">
      <c r="B301" s="43"/>
      <c r="C301" s="211" t="s">
        <v>730</v>
      </c>
      <c r="D301" s="211" t="s">
        <v>137</v>
      </c>
      <c r="E301" s="212" t="s">
        <v>731</v>
      </c>
      <c r="F301" s="213" t="s">
        <v>732</v>
      </c>
      <c r="G301" s="214" t="s">
        <v>194</v>
      </c>
      <c r="H301" s="215">
        <v>80</v>
      </c>
      <c r="I301" s="216"/>
      <c r="J301" s="217">
        <f>ROUND(I301*H301,2)</f>
        <v>0</v>
      </c>
      <c r="K301" s="213" t="s">
        <v>141</v>
      </c>
      <c r="L301" s="69"/>
      <c r="M301" s="218" t="s">
        <v>22</v>
      </c>
      <c r="N301" s="219" t="s">
        <v>47</v>
      </c>
      <c r="O301" s="44"/>
      <c r="P301" s="220">
        <f>O301*H301</f>
        <v>0</v>
      </c>
      <c r="Q301" s="220">
        <v>0</v>
      </c>
      <c r="R301" s="220">
        <f>Q301*H301</f>
        <v>0</v>
      </c>
      <c r="S301" s="220">
        <v>0</v>
      </c>
      <c r="T301" s="221">
        <f>S301*H301</f>
        <v>0</v>
      </c>
      <c r="AR301" s="21" t="s">
        <v>142</v>
      </c>
      <c r="AT301" s="21" t="s">
        <v>137</v>
      </c>
      <c r="AU301" s="21" t="s">
        <v>87</v>
      </c>
      <c r="AY301" s="21" t="s">
        <v>135</v>
      </c>
      <c r="BE301" s="222">
        <f>IF(N301="základní",J301,0)</f>
        <v>0</v>
      </c>
      <c r="BF301" s="222">
        <f>IF(N301="snížená",J301,0)</f>
        <v>0</v>
      </c>
      <c r="BG301" s="222">
        <f>IF(N301="zákl. přenesená",J301,0)</f>
        <v>0</v>
      </c>
      <c r="BH301" s="222">
        <f>IF(N301="sníž. přenesená",J301,0)</f>
        <v>0</v>
      </c>
      <c r="BI301" s="222">
        <f>IF(N301="nulová",J301,0)</f>
        <v>0</v>
      </c>
      <c r="BJ301" s="21" t="s">
        <v>24</v>
      </c>
      <c r="BK301" s="222">
        <f>ROUND(I301*H301,2)</f>
        <v>0</v>
      </c>
      <c r="BL301" s="21" t="s">
        <v>142</v>
      </c>
      <c r="BM301" s="21" t="s">
        <v>733</v>
      </c>
    </row>
    <row r="302" s="1" customFormat="1" ht="16.5" customHeight="1">
      <c r="B302" s="43"/>
      <c r="C302" s="211" t="s">
        <v>734</v>
      </c>
      <c r="D302" s="211" t="s">
        <v>137</v>
      </c>
      <c r="E302" s="212" t="s">
        <v>735</v>
      </c>
      <c r="F302" s="213" t="s">
        <v>736</v>
      </c>
      <c r="G302" s="214" t="s">
        <v>194</v>
      </c>
      <c r="H302" s="215">
        <v>50</v>
      </c>
      <c r="I302" s="216"/>
      <c r="J302" s="217">
        <f>ROUND(I302*H302,2)</f>
        <v>0</v>
      </c>
      <c r="K302" s="213" t="s">
        <v>141</v>
      </c>
      <c r="L302" s="69"/>
      <c r="M302" s="218" t="s">
        <v>22</v>
      </c>
      <c r="N302" s="219" t="s">
        <v>47</v>
      </c>
      <c r="O302" s="44"/>
      <c r="P302" s="220">
        <f>O302*H302</f>
        <v>0</v>
      </c>
      <c r="Q302" s="220">
        <v>0</v>
      </c>
      <c r="R302" s="220">
        <f>Q302*H302</f>
        <v>0</v>
      </c>
      <c r="S302" s="220">
        <v>0.159</v>
      </c>
      <c r="T302" s="221">
        <f>S302*H302</f>
        <v>7.9500000000000002</v>
      </c>
      <c r="AR302" s="21" t="s">
        <v>142</v>
      </c>
      <c r="AT302" s="21" t="s">
        <v>137</v>
      </c>
      <c r="AU302" s="21" t="s">
        <v>87</v>
      </c>
      <c r="AY302" s="21" t="s">
        <v>135</v>
      </c>
      <c r="BE302" s="222">
        <f>IF(N302="základní",J302,0)</f>
        <v>0</v>
      </c>
      <c r="BF302" s="222">
        <f>IF(N302="snížená",J302,0)</f>
        <v>0</v>
      </c>
      <c r="BG302" s="222">
        <f>IF(N302="zákl. přenesená",J302,0)</f>
        <v>0</v>
      </c>
      <c r="BH302" s="222">
        <f>IF(N302="sníž. přenesená",J302,0)</f>
        <v>0</v>
      </c>
      <c r="BI302" s="222">
        <f>IF(N302="nulová",J302,0)</f>
        <v>0</v>
      </c>
      <c r="BJ302" s="21" t="s">
        <v>24</v>
      </c>
      <c r="BK302" s="222">
        <f>ROUND(I302*H302,2)</f>
        <v>0</v>
      </c>
      <c r="BL302" s="21" t="s">
        <v>142</v>
      </c>
      <c r="BM302" s="21" t="s">
        <v>737</v>
      </c>
    </row>
    <row r="303" s="1" customFormat="1">
      <c r="B303" s="43"/>
      <c r="C303" s="71"/>
      <c r="D303" s="223" t="s">
        <v>144</v>
      </c>
      <c r="E303" s="71"/>
      <c r="F303" s="224" t="s">
        <v>738</v>
      </c>
      <c r="G303" s="71"/>
      <c r="H303" s="71"/>
      <c r="I303" s="182"/>
      <c r="J303" s="71"/>
      <c r="K303" s="71"/>
      <c r="L303" s="69"/>
      <c r="M303" s="225"/>
      <c r="N303" s="44"/>
      <c r="O303" s="44"/>
      <c r="P303" s="44"/>
      <c r="Q303" s="44"/>
      <c r="R303" s="44"/>
      <c r="S303" s="44"/>
      <c r="T303" s="92"/>
      <c r="AT303" s="21" t="s">
        <v>144</v>
      </c>
      <c r="AU303" s="21" t="s">
        <v>87</v>
      </c>
    </row>
    <row r="304" s="1" customFormat="1" ht="25.5" customHeight="1">
      <c r="B304" s="43"/>
      <c r="C304" s="211" t="s">
        <v>739</v>
      </c>
      <c r="D304" s="211" t="s">
        <v>137</v>
      </c>
      <c r="E304" s="212" t="s">
        <v>740</v>
      </c>
      <c r="F304" s="213" t="s">
        <v>741</v>
      </c>
      <c r="G304" s="214" t="s">
        <v>194</v>
      </c>
      <c r="H304" s="215">
        <v>50</v>
      </c>
      <c r="I304" s="216"/>
      <c r="J304" s="217">
        <f>ROUND(I304*H304,2)</f>
        <v>0</v>
      </c>
      <c r="K304" s="213" t="s">
        <v>141</v>
      </c>
      <c r="L304" s="69"/>
      <c r="M304" s="218" t="s">
        <v>22</v>
      </c>
      <c r="N304" s="219" t="s">
        <v>47</v>
      </c>
      <c r="O304" s="44"/>
      <c r="P304" s="220">
        <f>O304*H304</f>
        <v>0</v>
      </c>
      <c r="Q304" s="220">
        <v>0</v>
      </c>
      <c r="R304" s="220">
        <f>Q304*H304</f>
        <v>0</v>
      </c>
      <c r="S304" s="220">
        <v>0</v>
      </c>
      <c r="T304" s="221">
        <f>S304*H304</f>
        <v>0</v>
      </c>
      <c r="AR304" s="21" t="s">
        <v>142</v>
      </c>
      <c r="AT304" s="21" t="s">
        <v>137</v>
      </c>
      <c r="AU304" s="21" t="s">
        <v>87</v>
      </c>
      <c r="AY304" s="21" t="s">
        <v>135</v>
      </c>
      <c r="BE304" s="222">
        <f>IF(N304="základní",J304,0)</f>
        <v>0</v>
      </c>
      <c r="BF304" s="222">
        <f>IF(N304="snížená",J304,0)</f>
        <v>0</v>
      </c>
      <c r="BG304" s="222">
        <f>IF(N304="zákl. přenesená",J304,0)</f>
        <v>0</v>
      </c>
      <c r="BH304" s="222">
        <f>IF(N304="sníž. přenesená",J304,0)</f>
        <v>0</v>
      </c>
      <c r="BI304" s="222">
        <f>IF(N304="nulová",J304,0)</f>
        <v>0</v>
      </c>
      <c r="BJ304" s="21" t="s">
        <v>24</v>
      </c>
      <c r="BK304" s="222">
        <f>ROUND(I304*H304,2)</f>
        <v>0</v>
      </c>
      <c r="BL304" s="21" t="s">
        <v>142</v>
      </c>
      <c r="BM304" s="21" t="s">
        <v>742</v>
      </c>
    </row>
    <row r="305" s="1" customFormat="1" ht="16.5" customHeight="1">
      <c r="B305" s="43"/>
      <c r="C305" s="211" t="s">
        <v>743</v>
      </c>
      <c r="D305" s="211" t="s">
        <v>137</v>
      </c>
      <c r="E305" s="212" t="s">
        <v>744</v>
      </c>
      <c r="F305" s="213" t="s">
        <v>745</v>
      </c>
      <c r="G305" s="214" t="s">
        <v>194</v>
      </c>
      <c r="H305" s="215">
        <v>30</v>
      </c>
      <c r="I305" s="216"/>
      <c r="J305" s="217">
        <f>ROUND(I305*H305,2)</f>
        <v>0</v>
      </c>
      <c r="K305" s="213" t="s">
        <v>22</v>
      </c>
      <c r="L305" s="69"/>
      <c r="M305" s="218" t="s">
        <v>22</v>
      </c>
      <c r="N305" s="219" t="s">
        <v>47</v>
      </c>
      <c r="O305" s="44"/>
      <c r="P305" s="220">
        <f>O305*H305</f>
        <v>0</v>
      </c>
      <c r="Q305" s="220">
        <v>0.0077581400000000002</v>
      </c>
      <c r="R305" s="220">
        <f>Q305*H305</f>
        <v>0.23274420000000001</v>
      </c>
      <c r="S305" s="220">
        <v>0</v>
      </c>
      <c r="T305" s="221">
        <f>S305*H305</f>
        <v>0</v>
      </c>
      <c r="AR305" s="21" t="s">
        <v>142</v>
      </c>
      <c r="AT305" s="21" t="s">
        <v>137</v>
      </c>
      <c r="AU305" s="21" t="s">
        <v>87</v>
      </c>
      <c r="AY305" s="21" t="s">
        <v>135</v>
      </c>
      <c r="BE305" s="222">
        <f>IF(N305="základní",J305,0)</f>
        <v>0</v>
      </c>
      <c r="BF305" s="222">
        <f>IF(N305="snížená",J305,0)</f>
        <v>0</v>
      </c>
      <c r="BG305" s="222">
        <f>IF(N305="zákl. přenesená",J305,0)</f>
        <v>0</v>
      </c>
      <c r="BH305" s="222">
        <f>IF(N305="sníž. přenesená",J305,0)</f>
        <v>0</v>
      </c>
      <c r="BI305" s="222">
        <f>IF(N305="nulová",J305,0)</f>
        <v>0</v>
      </c>
      <c r="BJ305" s="21" t="s">
        <v>24</v>
      </c>
      <c r="BK305" s="222">
        <f>ROUND(I305*H305,2)</f>
        <v>0</v>
      </c>
      <c r="BL305" s="21" t="s">
        <v>142</v>
      </c>
      <c r="BM305" s="21" t="s">
        <v>746</v>
      </c>
    </row>
    <row r="306" s="1" customFormat="1">
      <c r="B306" s="43"/>
      <c r="C306" s="71"/>
      <c r="D306" s="223" t="s">
        <v>144</v>
      </c>
      <c r="E306" s="71"/>
      <c r="F306" s="224" t="s">
        <v>747</v>
      </c>
      <c r="G306" s="71"/>
      <c r="H306" s="71"/>
      <c r="I306" s="182"/>
      <c r="J306" s="71"/>
      <c r="K306" s="71"/>
      <c r="L306" s="69"/>
      <c r="M306" s="225"/>
      <c r="N306" s="44"/>
      <c r="O306" s="44"/>
      <c r="P306" s="44"/>
      <c r="Q306" s="44"/>
      <c r="R306" s="44"/>
      <c r="S306" s="44"/>
      <c r="T306" s="92"/>
      <c r="AT306" s="21" t="s">
        <v>144</v>
      </c>
      <c r="AU306" s="21" t="s">
        <v>87</v>
      </c>
    </row>
    <row r="307" s="1" customFormat="1" ht="16.5" customHeight="1">
      <c r="B307" s="43"/>
      <c r="C307" s="211" t="s">
        <v>748</v>
      </c>
      <c r="D307" s="211" t="s">
        <v>137</v>
      </c>
      <c r="E307" s="212" t="s">
        <v>749</v>
      </c>
      <c r="F307" s="213" t="s">
        <v>745</v>
      </c>
      <c r="G307" s="214" t="s">
        <v>194</v>
      </c>
      <c r="H307" s="215">
        <v>30</v>
      </c>
      <c r="I307" s="216"/>
      <c r="J307" s="217">
        <f>ROUND(I307*H307,2)</f>
        <v>0</v>
      </c>
      <c r="K307" s="213" t="s">
        <v>22</v>
      </c>
      <c r="L307" s="69"/>
      <c r="M307" s="218" t="s">
        <v>22</v>
      </c>
      <c r="N307" s="219" t="s">
        <v>47</v>
      </c>
      <c r="O307" s="44"/>
      <c r="P307" s="220">
        <f>O307*H307</f>
        <v>0</v>
      </c>
      <c r="Q307" s="220">
        <v>0.01314773</v>
      </c>
      <c r="R307" s="220">
        <f>Q307*H307</f>
        <v>0.3944319</v>
      </c>
      <c r="S307" s="220">
        <v>0</v>
      </c>
      <c r="T307" s="221">
        <f>S307*H307</f>
        <v>0</v>
      </c>
      <c r="AR307" s="21" t="s">
        <v>142</v>
      </c>
      <c r="AT307" s="21" t="s">
        <v>137</v>
      </c>
      <c r="AU307" s="21" t="s">
        <v>87</v>
      </c>
      <c r="AY307" s="21" t="s">
        <v>135</v>
      </c>
      <c r="BE307" s="222">
        <f>IF(N307="základní",J307,0)</f>
        <v>0</v>
      </c>
      <c r="BF307" s="222">
        <f>IF(N307="snížená",J307,0)</f>
        <v>0</v>
      </c>
      <c r="BG307" s="222">
        <f>IF(N307="zákl. přenesená",J307,0)</f>
        <v>0</v>
      </c>
      <c r="BH307" s="222">
        <f>IF(N307="sníž. přenesená",J307,0)</f>
        <v>0</v>
      </c>
      <c r="BI307" s="222">
        <f>IF(N307="nulová",J307,0)</f>
        <v>0</v>
      </c>
      <c r="BJ307" s="21" t="s">
        <v>24</v>
      </c>
      <c r="BK307" s="222">
        <f>ROUND(I307*H307,2)</f>
        <v>0</v>
      </c>
      <c r="BL307" s="21" t="s">
        <v>142</v>
      </c>
      <c r="BM307" s="21" t="s">
        <v>750</v>
      </c>
    </row>
    <row r="308" s="1" customFormat="1">
      <c r="B308" s="43"/>
      <c r="C308" s="71"/>
      <c r="D308" s="223" t="s">
        <v>144</v>
      </c>
      <c r="E308" s="71"/>
      <c r="F308" s="224" t="s">
        <v>751</v>
      </c>
      <c r="G308" s="71"/>
      <c r="H308" s="71"/>
      <c r="I308" s="182"/>
      <c r="J308" s="71"/>
      <c r="K308" s="71"/>
      <c r="L308" s="69"/>
      <c r="M308" s="225"/>
      <c r="N308" s="44"/>
      <c r="O308" s="44"/>
      <c r="P308" s="44"/>
      <c r="Q308" s="44"/>
      <c r="R308" s="44"/>
      <c r="S308" s="44"/>
      <c r="T308" s="92"/>
      <c r="AT308" s="21" t="s">
        <v>144</v>
      </c>
      <c r="AU308" s="21" t="s">
        <v>87</v>
      </c>
    </row>
    <row r="309" s="1" customFormat="1" ht="16.5" customHeight="1">
      <c r="B309" s="43"/>
      <c r="C309" s="211" t="s">
        <v>752</v>
      </c>
      <c r="D309" s="211" t="s">
        <v>137</v>
      </c>
      <c r="E309" s="212" t="s">
        <v>753</v>
      </c>
      <c r="F309" s="213" t="s">
        <v>754</v>
      </c>
      <c r="G309" s="214" t="s">
        <v>194</v>
      </c>
      <c r="H309" s="215">
        <v>30</v>
      </c>
      <c r="I309" s="216"/>
      <c r="J309" s="217">
        <f>ROUND(I309*H309,2)</f>
        <v>0</v>
      </c>
      <c r="K309" s="213" t="s">
        <v>22</v>
      </c>
      <c r="L309" s="69"/>
      <c r="M309" s="218" t="s">
        <v>22</v>
      </c>
      <c r="N309" s="219" t="s">
        <v>47</v>
      </c>
      <c r="O309" s="44"/>
      <c r="P309" s="220">
        <f>O309*H309</f>
        <v>0</v>
      </c>
      <c r="Q309" s="220">
        <v>0.00907321</v>
      </c>
      <c r="R309" s="220">
        <f>Q309*H309</f>
        <v>0.2721963</v>
      </c>
      <c r="S309" s="220">
        <v>0</v>
      </c>
      <c r="T309" s="221">
        <f>S309*H309</f>
        <v>0</v>
      </c>
      <c r="AR309" s="21" t="s">
        <v>142</v>
      </c>
      <c r="AT309" s="21" t="s">
        <v>137</v>
      </c>
      <c r="AU309" s="21" t="s">
        <v>87</v>
      </c>
      <c r="AY309" s="21" t="s">
        <v>135</v>
      </c>
      <c r="BE309" s="222">
        <f>IF(N309="základní",J309,0)</f>
        <v>0</v>
      </c>
      <c r="BF309" s="222">
        <f>IF(N309="snížená",J309,0)</f>
        <v>0</v>
      </c>
      <c r="BG309" s="222">
        <f>IF(N309="zákl. přenesená",J309,0)</f>
        <v>0</v>
      </c>
      <c r="BH309" s="222">
        <f>IF(N309="sníž. přenesená",J309,0)</f>
        <v>0</v>
      </c>
      <c r="BI309" s="222">
        <f>IF(N309="nulová",J309,0)</f>
        <v>0</v>
      </c>
      <c r="BJ309" s="21" t="s">
        <v>24</v>
      </c>
      <c r="BK309" s="222">
        <f>ROUND(I309*H309,2)</f>
        <v>0</v>
      </c>
      <c r="BL309" s="21" t="s">
        <v>142</v>
      </c>
      <c r="BM309" s="21" t="s">
        <v>755</v>
      </c>
    </row>
    <row r="310" s="1" customFormat="1">
      <c r="B310" s="43"/>
      <c r="C310" s="71"/>
      <c r="D310" s="223" t="s">
        <v>144</v>
      </c>
      <c r="E310" s="71"/>
      <c r="F310" s="224" t="s">
        <v>747</v>
      </c>
      <c r="G310" s="71"/>
      <c r="H310" s="71"/>
      <c r="I310" s="182"/>
      <c r="J310" s="71"/>
      <c r="K310" s="71"/>
      <c r="L310" s="69"/>
      <c r="M310" s="225"/>
      <c r="N310" s="44"/>
      <c r="O310" s="44"/>
      <c r="P310" s="44"/>
      <c r="Q310" s="44"/>
      <c r="R310" s="44"/>
      <c r="S310" s="44"/>
      <c r="T310" s="92"/>
      <c r="AT310" s="21" t="s">
        <v>144</v>
      </c>
      <c r="AU310" s="21" t="s">
        <v>87</v>
      </c>
    </row>
    <row r="311" s="1" customFormat="1" ht="16.5" customHeight="1">
      <c r="B311" s="43"/>
      <c r="C311" s="211" t="s">
        <v>756</v>
      </c>
      <c r="D311" s="211" t="s">
        <v>137</v>
      </c>
      <c r="E311" s="212" t="s">
        <v>757</v>
      </c>
      <c r="F311" s="213" t="s">
        <v>754</v>
      </c>
      <c r="G311" s="214" t="s">
        <v>194</v>
      </c>
      <c r="H311" s="215">
        <v>30</v>
      </c>
      <c r="I311" s="216"/>
      <c r="J311" s="217">
        <f>ROUND(I311*H311,2)</f>
        <v>0</v>
      </c>
      <c r="K311" s="213" t="s">
        <v>22</v>
      </c>
      <c r="L311" s="69"/>
      <c r="M311" s="218" t="s">
        <v>22</v>
      </c>
      <c r="N311" s="219" t="s">
        <v>47</v>
      </c>
      <c r="O311" s="44"/>
      <c r="P311" s="220">
        <f>O311*H311</f>
        <v>0</v>
      </c>
      <c r="Q311" s="220">
        <v>0.01325177</v>
      </c>
      <c r="R311" s="220">
        <f>Q311*H311</f>
        <v>0.39755309999999999</v>
      </c>
      <c r="S311" s="220">
        <v>0</v>
      </c>
      <c r="T311" s="221">
        <f>S311*H311</f>
        <v>0</v>
      </c>
      <c r="AR311" s="21" t="s">
        <v>142</v>
      </c>
      <c r="AT311" s="21" t="s">
        <v>137</v>
      </c>
      <c r="AU311" s="21" t="s">
        <v>87</v>
      </c>
      <c r="AY311" s="21" t="s">
        <v>135</v>
      </c>
      <c r="BE311" s="222">
        <f>IF(N311="základní",J311,0)</f>
        <v>0</v>
      </c>
      <c r="BF311" s="222">
        <f>IF(N311="snížená",J311,0)</f>
        <v>0</v>
      </c>
      <c r="BG311" s="222">
        <f>IF(N311="zákl. přenesená",J311,0)</f>
        <v>0</v>
      </c>
      <c r="BH311" s="222">
        <f>IF(N311="sníž. přenesená",J311,0)</f>
        <v>0</v>
      </c>
      <c r="BI311" s="222">
        <f>IF(N311="nulová",J311,0)</f>
        <v>0</v>
      </c>
      <c r="BJ311" s="21" t="s">
        <v>24</v>
      </c>
      <c r="BK311" s="222">
        <f>ROUND(I311*H311,2)</f>
        <v>0</v>
      </c>
      <c r="BL311" s="21" t="s">
        <v>142</v>
      </c>
      <c r="BM311" s="21" t="s">
        <v>758</v>
      </c>
    </row>
    <row r="312" s="1" customFormat="1">
      <c r="B312" s="43"/>
      <c r="C312" s="71"/>
      <c r="D312" s="223" t="s">
        <v>144</v>
      </c>
      <c r="E312" s="71"/>
      <c r="F312" s="224" t="s">
        <v>751</v>
      </c>
      <c r="G312" s="71"/>
      <c r="H312" s="71"/>
      <c r="I312" s="182"/>
      <c r="J312" s="71"/>
      <c r="K312" s="71"/>
      <c r="L312" s="69"/>
      <c r="M312" s="225"/>
      <c r="N312" s="44"/>
      <c r="O312" s="44"/>
      <c r="P312" s="44"/>
      <c r="Q312" s="44"/>
      <c r="R312" s="44"/>
      <c r="S312" s="44"/>
      <c r="T312" s="92"/>
      <c r="AT312" s="21" t="s">
        <v>144</v>
      </c>
      <c r="AU312" s="21" t="s">
        <v>87</v>
      </c>
    </row>
    <row r="313" s="1" customFormat="1" ht="16.5" customHeight="1">
      <c r="B313" s="43"/>
      <c r="C313" s="211" t="s">
        <v>759</v>
      </c>
      <c r="D313" s="211" t="s">
        <v>137</v>
      </c>
      <c r="E313" s="212" t="s">
        <v>760</v>
      </c>
      <c r="F313" s="213" t="s">
        <v>761</v>
      </c>
      <c r="G313" s="214" t="s">
        <v>158</v>
      </c>
      <c r="H313" s="215">
        <v>130</v>
      </c>
      <c r="I313" s="216"/>
      <c r="J313" s="217">
        <f>ROUND(I313*H313,2)</f>
        <v>0</v>
      </c>
      <c r="K313" s="213" t="s">
        <v>141</v>
      </c>
      <c r="L313" s="69"/>
      <c r="M313" s="218" t="s">
        <v>22</v>
      </c>
      <c r="N313" s="219" t="s">
        <v>47</v>
      </c>
      <c r="O313" s="44"/>
      <c r="P313" s="220">
        <f>O313*H313</f>
        <v>0</v>
      </c>
      <c r="Q313" s="220">
        <v>0</v>
      </c>
      <c r="R313" s="220">
        <f>Q313*H313</f>
        <v>0</v>
      </c>
      <c r="S313" s="220">
        <v>0</v>
      </c>
      <c r="T313" s="221">
        <f>S313*H313</f>
        <v>0</v>
      </c>
      <c r="AR313" s="21" t="s">
        <v>142</v>
      </c>
      <c r="AT313" s="21" t="s">
        <v>137</v>
      </c>
      <c r="AU313" s="21" t="s">
        <v>87</v>
      </c>
      <c r="AY313" s="21" t="s">
        <v>135</v>
      </c>
      <c r="BE313" s="222">
        <f>IF(N313="základní",J313,0)</f>
        <v>0</v>
      </c>
      <c r="BF313" s="222">
        <f>IF(N313="snížená",J313,0)</f>
        <v>0</v>
      </c>
      <c r="BG313" s="222">
        <f>IF(N313="zákl. přenesená",J313,0)</f>
        <v>0</v>
      </c>
      <c r="BH313" s="222">
        <f>IF(N313="sníž. přenesená",J313,0)</f>
        <v>0</v>
      </c>
      <c r="BI313" s="222">
        <f>IF(N313="nulová",J313,0)</f>
        <v>0</v>
      </c>
      <c r="BJ313" s="21" t="s">
        <v>24</v>
      </c>
      <c r="BK313" s="222">
        <f>ROUND(I313*H313,2)</f>
        <v>0</v>
      </c>
      <c r="BL313" s="21" t="s">
        <v>142</v>
      </c>
      <c r="BM313" s="21" t="s">
        <v>762</v>
      </c>
    </row>
    <row r="314" s="1" customFormat="1">
      <c r="B314" s="43"/>
      <c r="C314" s="71"/>
      <c r="D314" s="223" t="s">
        <v>144</v>
      </c>
      <c r="E314" s="71"/>
      <c r="F314" s="224" t="s">
        <v>763</v>
      </c>
      <c r="G314" s="71"/>
      <c r="H314" s="71"/>
      <c r="I314" s="182"/>
      <c r="J314" s="71"/>
      <c r="K314" s="71"/>
      <c r="L314" s="69"/>
      <c r="M314" s="225"/>
      <c r="N314" s="44"/>
      <c r="O314" s="44"/>
      <c r="P314" s="44"/>
      <c r="Q314" s="44"/>
      <c r="R314" s="44"/>
      <c r="S314" s="44"/>
      <c r="T314" s="92"/>
      <c r="AT314" s="21" t="s">
        <v>144</v>
      </c>
      <c r="AU314" s="21" t="s">
        <v>87</v>
      </c>
    </row>
    <row r="315" s="1" customFormat="1" ht="16.5" customHeight="1">
      <c r="B315" s="43"/>
      <c r="C315" s="211" t="s">
        <v>764</v>
      </c>
      <c r="D315" s="211" t="s">
        <v>137</v>
      </c>
      <c r="E315" s="212" t="s">
        <v>765</v>
      </c>
      <c r="F315" s="213" t="s">
        <v>766</v>
      </c>
      <c r="G315" s="214" t="s">
        <v>158</v>
      </c>
      <c r="H315" s="215">
        <v>80</v>
      </c>
      <c r="I315" s="216"/>
      <c r="J315" s="217">
        <f>ROUND(I315*H315,2)</f>
        <v>0</v>
      </c>
      <c r="K315" s="213" t="s">
        <v>141</v>
      </c>
      <c r="L315" s="69"/>
      <c r="M315" s="218" t="s">
        <v>22</v>
      </c>
      <c r="N315" s="219" t="s">
        <v>47</v>
      </c>
      <c r="O315" s="44"/>
      <c r="P315" s="220">
        <f>O315*H315</f>
        <v>0</v>
      </c>
      <c r="Q315" s="220">
        <v>0</v>
      </c>
      <c r="R315" s="220">
        <f>Q315*H315</f>
        <v>0</v>
      </c>
      <c r="S315" s="220">
        <v>0</v>
      </c>
      <c r="T315" s="221">
        <f>S315*H315</f>
        <v>0</v>
      </c>
      <c r="AR315" s="21" t="s">
        <v>142</v>
      </c>
      <c r="AT315" s="21" t="s">
        <v>137</v>
      </c>
      <c r="AU315" s="21" t="s">
        <v>87</v>
      </c>
      <c r="AY315" s="21" t="s">
        <v>135</v>
      </c>
      <c r="BE315" s="222">
        <f>IF(N315="základní",J315,0)</f>
        <v>0</v>
      </c>
      <c r="BF315" s="222">
        <f>IF(N315="snížená",J315,0)</f>
        <v>0</v>
      </c>
      <c r="BG315" s="222">
        <f>IF(N315="zákl. přenesená",J315,0)</f>
        <v>0</v>
      </c>
      <c r="BH315" s="222">
        <f>IF(N315="sníž. přenesená",J315,0)</f>
        <v>0</v>
      </c>
      <c r="BI315" s="222">
        <f>IF(N315="nulová",J315,0)</f>
        <v>0</v>
      </c>
      <c r="BJ315" s="21" t="s">
        <v>24</v>
      </c>
      <c r="BK315" s="222">
        <f>ROUND(I315*H315,2)</f>
        <v>0</v>
      </c>
      <c r="BL315" s="21" t="s">
        <v>142</v>
      </c>
      <c r="BM315" s="21" t="s">
        <v>767</v>
      </c>
    </row>
    <row r="316" s="1" customFormat="1" ht="16.5" customHeight="1">
      <c r="B316" s="43"/>
      <c r="C316" s="211" t="s">
        <v>768</v>
      </c>
      <c r="D316" s="211" t="s">
        <v>137</v>
      </c>
      <c r="E316" s="212" t="s">
        <v>769</v>
      </c>
      <c r="F316" s="213" t="s">
        <v>770</v>
      </c>
      <c r="G316" s="214" t="s">
        <v>158</v>
      </c>
      <c r="H316" s="215">
        <v>44</v>
      </c>
      <c r="I316" s="216"/>
      <c r="J316" s="217">
        <f>ROUND(I316*H316,2)</f>
        <v>0</v>
      </c>
      <c r="K316" s="213" t="s">
        <v>141</v>
      </c>
      <c r="L316" s="69"/>
      <c r="M316" s="218" t="s">
        <v>22</v>
      </c>
      <c r="N316" s="219" t="s">
        <v>47</v>
      </c>
      <c r="O316" s="44"/>
      <c r="P316" s="220">
        <f>O316*H316</f>
        <v>0</v>
      </c>
      <c r="Q316" s="220">
        <v>0.0139436</v>
      </c>
      <c r="R316" s="220">
        <f>Q316*H316</f>
        <v>0.61351840000000002</v>
      </c>
      <c r="S316" s="220">
        <v>0</v>
      </c>
      <c r="T316" s="221">
        <f>S316*H316</f>
        <v>0</v>
      </c>
      <c r="AR316" s="21" t="s">
        <v>142</v>
      </c>
      <c r="AT316" s="21" t="s">
        <v>137</v>
      </c>
      <c r="AU316" s="21" t="s">
        <v>87</v>
      </c>
      <c r="AY316" s="21" t="s">
        <v>135</v>
      </c>
      <c r="BE316" s="222">
        <f>IF(N316="základní",J316,0)</f>
        <v>0</v>
      </c>
      <c r="BF316" s="222">
        <f>IF(N316="snížená",J316,0)</f>
        <v>0</v>
      </c>
      <c r="BG316" s="222">
        <f>IF(N316="zákl. přenesená",J316,0)</f>
        <v>0</v>
      </c>
      <c r="BH316" s="222">
        <f>IF(N316="sníž. přenesená",J316,0)</f>
        <v>0</v>
      </c>
      <c r="BI316" s="222">
        <f>IF(N316="nulová",J316,0)</f>
        <v>0</v>
      </c>
      <c r="BJ316" s="21" t="s">
        <v>24</v>
      </c>
      <c r="BK316" s="222">
        <f>ROUND(I316*H316,2)</f>
        <v>0</v>
      </c>
      <c r="BL316" s="21" t="s">
        <v>142</v>
      </c>
      <c r="BM316" s="21" t="s">
        <v>771</v>
      </c>
    </row>
    <row r="317" s="1" customFormat="1">
      <c r="B317" s="43"/>
      <c r="C317" s="71"/>
      <c r="D317" s="223" t="s">
        <v>144</v>
      </c>
      <c r="E317" s="71"/>
      <c r="F317" s="224" t="s">
        <v>772</v>
      </c>
      <c r="G317" s="71"/>
      <c r="H317" s="71"/>
      <c r="I317" s="182"/>
      <c r="J317" s="71"/>
      <c r="K317" s="71"/>
      <c r="L317" s="69"/>
      <c r="M317" s="225"/>
      <c r="N317" s="44"/>
      <c r="O317" s="44"/>
      <c r="P317" s="44"/>
      <c r="Q317" s="44"/>
      <c r="R317" s="44"/>
      <c r="S317" s="44"/>
      <c r="T317" s="92"/>
      <c r="AT317" s="21" t="s">
        <v>144</v>
      </c>
      <c r="AU317" s="21" t="s">
        <v>87</v>
      </c>
    </row>
    <row r="318" s="1" customFormat="1" ht="25.5" customHeight="1">
      <c r="B318" s="43"/>
      <c r="C318" s="211" t="s">
        <v>773</v>
      </c>
      <c r="D318" s="211" t="s">
        <v>137</v>
      </c>
      <c r="E318" s="212" t="s">
        <v>774</v>
      </c>
      <c r="F318" s="213" t="s">
        <v>775</v>
      </c>
      <c r="G318" s="214" t="s">
        <v>158</v>
      </c>
      <c r="H318" s="215">
        <v>22</v>
      </c>
      <c r="I318" s="216"/>
      <c r="J318" s="217">
        <f>ROUND(I318*H318,2)</f>
        <v>0</v>
      </c>
      <c r="K318" s="213" t="s">
        <v>22</v>
      </c>
      <c r="L318" s="69"/>
      <c r="M318" s="218" t="s">
        <v>22</v>
      </c>
      <c r="N318" s="219" t="s">
        <v>47</v>
      </c>
      <c r="O318" s="44"/>
      <c r="P318" s="220">
        <f>O318*H318</f>
        <v>0</v>
      </c>
      <c r="Q318" s="220">
        <v>0</v>
      </c>
      <c r="R318" s="220">
        <f>Q318*H318</f>
        <v>0</v>
      </c>
      <c r="S318" s="220">
        <v>0</v>
      </c>
      <c r="T318" s="221">
        <f>S318*H318</f>
        <v>0</v>
      </c>
      <c r="AR318" s="21" t="s">
        <v>142</v>
      </c>
      <c r="AT318" s="21" t="s">
        <v>137</v>
      </c>
      <c r="AU318" s="21" t="s">
        <v>87</v>
      </c>
      <c r="AY318" s="21" t="s">
        <v>135</v>
      </c>
      <c r="BE318" s="222">
        <f>IF(N318="základní",J318,0)</f>
        <v>0</v>
      </c>
      <c r="BF318" s="222">
        <f>IF(N318="snížená",J318,0)</f>
        <v>0</v>
      </c>
      <c r="BG318" s="222">
        <f>IF(N318="zákl. přenesená",J318,0)</f>
        <v>0</v>
      </c>
      <c r="BH318" s="222">
        <f>IF(N318="sníž. přenesená",J318,0)</f>
        <v>0</v>
      </c>
      <c r="BI318" s="222">
        <f>IF(N318="nulová",J318,0)</f>
        <v>0</v>
      </c>
      <c r="BJ318" s="21" t="s">
        <v>24</v>
      </c>
      <c r="BK318" s="222">
        <f>ROUND(I318*H318,2)</f>
        <v>0</v>
      </c>
      <c r="BL318" s="21" t="s">
        <v>142</v>
      </c>
      <c r="BM318" s="21" t="s">
        <v>776</v>
      </c>
    </row>
    <row r="319" s="1" customFormat="1">
      <c r="B319" s="43"/>
      <c r="C319" s="71"/>
      <c r="D319" s="223" t="s">
        <v>144</v>
      </c>
      <c r="E319" s="71"/>
      <c r="F319" s="224" t="s">
        <v>777</v>
      </c>
      <c r="G319" s="71"/>
      <c r="H319" s="71"/>
      <c r="I319" s="182"/>
      <c r="J319" s="71"/>
      <c r="K319" s="71"/>
      <c r="L319" s="69"/>
      <c r="M319" s="225"/>
      <c r="N319" s="44"/>
      <c r="O319" s="44"/>
      <c r="P319" s="44"/>
      <c r="Q319" s="44"/>
      <c r="R319" s="44"/>
      <c r="S319" s="44"/>
      <c r="T319" s="92"/>
      <c r="AT319" s="21" t="s">
        <v>144</v>
      </c>
      <c r="AU319" s="21" t="s">
        <v>87</v>
      </c>
    </row>
    <row r="320" s="1" customFormat="1" ht="25.5" customHeight="1">
      <c r="B320" s="43"/>
      <c r="C320" s="211" t="s">
        <v>778</v>
      </c>
      <c r="D320" s="211" t="s">
        <v>137</v>
      </c>
      <c r="E320" s="212" t="s">
        <v>779</v>
      </c>
      <c r="F320" s="213" t="s">
        <v>780</v>
      </c>
      <c r="G320" s="214" t="s">
        <v>194</v>
      </c>
      <c r="H320" s="215">
        <v>3300</v>
      </c>
      <c r="I320" s="216"/>
      <c r="J320" s="217">
        <f>ROUND(I320*H320,2)</f>
        <v>0</v>
      </c>
      <c r="K320" s="213" t="s">
        <v>22</v>
      </c>
      <c r="L320" s="69"/>
      <c r="M320" s="218" t="s">
        <v>22</v>
      </c>
      <c r="N320" s="219" t="s">
        <v>47</v>
      </c>
      <c r="O320" s="44"/>
      <c r="P320" s="220">
        <f>O320*H320</f>
        <v>0</v>
      </c>
      <c r="Q320" s="220">
        <v>0</v>
      </c>
      <c r="R320" s="220">
        <f>Q320*H320</f>
        <v>0</v>
      </c>
      <c r="S320" s="220">
        <v>0</v>
      </c>
      <c r="T320" s="221">
        <f>S320*H320</f>
        <v>0</v>
      </c>
      <c r="AR320" s="21" t="s">
        <v>142</v>
      </c>
      <c r="AT320" s="21" t="s">
        <v>137</v>
      </c>
      <c r="AU320" s="21" t="s">
        <v>87</v>
      </c>
      <c r="AY320" s="21" t="s">
        <v>135</v>
      </c>
      <c r="BE320" s="222">
        <f>IF(N320="základní",J320,0)</f>
        <v>0</v>
      </c>
      <c r="BF320" s="222">
        <f>IF(N320="snížená",J320,0)</f>
        <v>0</v>
      </c>
      <c r="BG320" s="222">
        <f>IF(N320="zákl. přenesená",J320,0)</f>
        <v>0</v>
      </c>
      <c r="BH320" s="222">
        <f>IF(N320="sníž. přenesená",J320,0)</f>
        <v>0</v>
      </c>
      <c r="BI320" s="222">
        <f>IF(N320="nulová",J320,0)</f>
        <v>0</v>
      </c>
      <c r="BJ320" s="21" t="s">
        <v>24</v>
      </c>
      <c r="BK320" s="222">
        <f>ROUND(I320*H320,2)</f>
        <v>0</v>
      </c>
      <c r="BL320" s="21" t="s">
        <v>142</v>
      </c>
      <c r="BM320" s="21" t="s">
        <v>781</v>
      </c>
    </row>
    <row r="321" s="1" customFormat="1" ht="25.5" customHeight="1">
      <c r="B321" s="43"/>
      <c r="C321" s="211" t="s">
        <v>782</v>
      </c>
      <c r="D321" s="211" t="s">
        <v>137</v>
      </c>
      <c r="E321" s="212" t="s">
        <v>783</v>
      </c>
      <c r="F321" s="213" t="s">
        <v>784</v>
      </c>
      <c r="G321" s="214" t="s">
        <v>194</v>
      </c>
      <c r="H321" s="215">
        <v>3300</v>
      </c>
      <c r="I321" s="216"/>
      <c r="J321" s="217">
        <f>ROUND(I321*H321,2)</f>
        <v>0</v>
      </c>
      <c r="K321" s="213" t="s">
        <v>22</v>
      </c>
      <c r="L321" s="69"/>
      <c r="M321" s="218" t="s">
        <v>22</v>
      </c>
      <c r="N321" s="219" t="s">
        <v>47</v>
      </c>
      <c r="O321" s="44"/>
      <c r="P321" s="220">
        <f>O321*H321</f>
        <v>0</v>
      </c>
      <c r="Q321" s="220">
        <v>0</v>
      </c>
      <c r="R321" s="220">
        <f>Q321*H321</f>
        <v>0</v>
      </c>
      <c r="S321" s="220">
        <v>0</v>
      </c>
      <c r="T321" s="221">
        <f>S321*H321</f>
        <v>0</v>
      </c>
      <c r="AR321" s="21" t="s">
        <v>142</v>
      </c>
      <c r="AT321" s="21" t="s">
        <v>137</v>
      </c>
      <c r="AU321" s="21" t="s">
        <v>87</v>
      </c>
      <c r="AY321" s="21" t="s">
        <v>135</v>
      </c>
      <c r="BE321" s="222">
        <f>IF(N321="základní",J321,0)</f>
        <v>0</v>
      </c>
      <c r="BF321" s="222">
        <f>IF(N321="snížená",J321,0)</f>
        <v>0</v>
      </c>
      <c r="BG321" s="222">
        <f>IF(N321="zákl. přenesená",J321,0)</f>
        <v>0</v>
      </c>
      <c r="BH321" s="222">
        <f>IF(N321="sníž. přenesená",J321,0)</f>
        <v>0</v>
      </c>
      <c r="BI321" s="222">
        <f>IF(N321="nulová",J321,0)</f>
        <v>0</v>
      </c>
      <c r="BJ321" s="21" t="s">
        <v>24</v>
      </c>
      <c r="BK321" s="222">
        <f>ROUND(I321*H321,2)</f>
        <v>0</v>
      </c>
      <c r="BL321" s="21" t="s">
        <v>142</v>
      </c>
      <c r="BM321" s="21" t="s">
        <v>785</v>
      </c>
    </row>
    <row r="322" s="1" customFormat="1" ht="16.5" customHeight="1">
      <c r="B322" s="43"/>
      <c r="C322" s="211" t="s">
        <v>786</v>
      </c>
      <c r="D322" s="211" t="s">
        <v>137</v>
      </c>
      <c r="E322" s="212" t="s">
        <v>787</v>
      </c>
      <c r="F322" s="213" t="s">
        <v>788</v>
      </c>
      <c r="G322" s="214" t="s">
        <v>158</v>
      </c>
      <c r="H322" s="215">
        <v>22</v>
      </c>
      <c r="I322" s="216"/>
      <c r="J322" s="217">
        <f>ROUND(I322*H322,2)</f>
        <v>0</v>
      </c>
      <c r="K322" s="213" t="s">
        <v>141</v>
      </c>
      <c r="L322" s="69"/>
      <c r="M322" s="218" t="s">
        <v>22</v>
      </c>
      <c r="N322" s="219" t="s">
        <v>47</v>
      </c>
      <c r="O322" s="44"/>
      <c r="P322" s="220">
        <f>O322*H322</f>
        <v>0</v>
      </c>
      <c r="Q322" s="220">
        <v>0</v>
      </c>
      <c r="R322" s="220">
        <f>Q322*H322</f>
        <v>0</v>
      </c>
      <c r="S322" s="220">
        <v>0</v>
      </c>
      <c r="T322" s="221">
        <f>S322*H322</f>
        <v>0</v>
      </c>
      <c r="AR322" s="21" t="s">
        <v>142</v>
      </c>
      <c r="AT322" s="21" t="s">
        <v>137</v>
      </c>
      <c r="AU322" s="21" t="s">
        <v>87</v>
      </c>
      <c r="AY322" s="21" t="s">
        <v>135</v>
      </c>
      <c r="BE322" s="222">
        <f>IF(N322="základní",J322,0)</f>
        <v>0</v>
      </c>
      <c r="BF322" s="222">
        <f>IF(N322="snížená",J322,0)</f>
        <v>0</v>
      </c>
      <c r="BG322" s="222">
        <f>IF(N322="zákl. přenesená",J322,0)</f>
        <v>0</v>
      </c>
      <c r="BH322" s="222">
        <f>IF(N322="sníž. přenesená",J322,0)</f>
        <v>0</v>
      </c>
      <c r="BI322" s="222">
        <f>IF(N322="nulová",J322,0)</f>
        <v>0</v>
      </c>
      <c r="BJ322" s="21" t="s">
        <v>24</v>
      </c>
      <c r="BK322" s="222">
        <f>ROUND(I322*H322,2)</f>
        <v>0</v>
      </c>
      <c r="BL322" s="21" t="s">
        <v>142</v>
      </c>
      <c r="BM322" s="21" t="s">
        <v>789</v>
      </c>
    </row>
    <row r="323" s="1" customFormat="1" ht="16.5" customHeight="1">
      <c r="B323" s="43"/>
      <c r="C323" s="211" t="s">
        <v>790</v>
      </c>
      <c r="D323" s="211" t="s">
        <v>137</v>
      </c>
      <c r="E323" s="212" t="s">
        <v>791</v>
      </c>
      <c r="F323" s="213" t="s">
        <v>792</v>
      </c>
      <c r="G323" s="214" t="s">
        <v>158</v>
      </c>
      <c r="H323" s="215">
        <v>22</v>
      </c>
      <c r="I323" s="216"/>
      <c r="J323" s="217">
        <f>ROUND(I323*H323,2)</f>
        <v>0</v>
      </c>
      <c r="K323" s="213" t="s">
        <v>141</v>
      </c>
      <c r="L323" s="69"/>
      <c r="M323" s="218" t="s">
        <v>22</v>
      </c>
      <c r="N323" s="219" t="s">
        <v>47</v>
      </c>
      <c r="O323" s="44"/>
      <c r="P323" s="220">
        <f>O323*H323</f>
        <v>0</v>
      </c>
      <c r="Q323" s="220">
        <v>0.00051999999999999995</v>
      </c>
      <c r="R323" s="220">
        <f>Q323*H323</f>
        <v>0.011439999999999999</v>
      </c>
      <c r="S323" s="220">
        <v>0</v>
      </c>
      <c r="T323" s="221">
        <f>S323*H323</f>
        <v>0</v>
      </c>
      <c r="AR323" s="21" t="s">
        <v>142</v>
      </c>
      <c r="AT323" s="21" t="s">
        <v>137</v>
      </c>
      <c r="AU323" s="21" t="s">
        <v>87</v>
      </c>
      <c r="AY323" s="21" t="s">
        <v>135</v>
      </c>
      <c r="BE323" s="222">
        <f>IF(N323="základní",J323,0)</f>
        <v>0</v>
      </c>
      <c r="BF323" s="222">
        <f>IF(N323="snížená",J323,0)</f>
        <v>0</v>
      </c>
      <c r="BG323" s="222">
        <f>IF(N323="zákl. přenesená",J323,0)</f>
        <v>0</v>
      </c>
      <c r="BH323" s="222">
        <f>IF(N323="sníž. přenesená",J323,0)</f>
        <v>0</v>
      </c>
      <c r="BI323" s="222">
        <f>IF(N323="nulová",J323,0)</f>
        <v>0</v>
      </c>
      <c r="BJ323" s="21" t="s">
        <v>24</v>
      </c>
      <c r="BK323" s="222">
        <f>ROUND(I323*H323,2)</f>
        <v>0</v>
      </c>
      <c r="BL323" s="21" t="s">
        <v>142</v>
      </c>
      <c r="BM323" s="21" t="s">
        <v>793</v>
      </c>
    </row>
    <row r="324" s="10" customFormat="1" ht="29.88" customHeight="1">
      <c r="B324" s="195"/>
      <c r="C324" s="196"/>
      <c r="D324" s="197" t="s">
        <v>75</v>
      </c>
      <c r="E324" s="209" t="s">
        <v>165</v>
      </c>
      <c r="F324" s="209" t="s">
        <v>794</v>
      </c>
      <c r="G324" s="196"/>
      <c r="H324" s="196"/>
      <c r="I324" s="199"/>
      <c r="J324" s="210">
        <f>BK324</f>
        <v>0</v>
      </c>
      <c r="K324" s="196"/>
      <c r="L324" s="201"/>
      <c r="M324" s="202"/>
      <c r="N324" s="203"/>
      <c r="O324" s="203"/>
      <c r="P324" s="204">
        <f>SUM(P325:P347)</f>
        <v>0</v>
      </c>
      <c r="Q324" s="203"/>
      <c r="R324" s="204">
        <f>SUM(R325:R347)</f>
        <v>138.27747311455002</v>
      </c>
      <c r="S324" s="203"/>
      <c r="T324" s="205">
        <f>SUM(T325:T347)</f>
        <v>105.05</v>
      </c>
      <c r="AR324" s="206" t="s">
        <v>24</v>
      </c>
      <c r="AT324" s="207" t="s">
        <v>75</v>
      </c>
      <c r="AU324" s="207" t="s">
        <v>24</v>
      </c>
      <c r="AY324" s="206" t="s">
        <v>135</v>
      </c>
      <c r="BK324" s="208">
        <f>SUM(BK325:BK347)</f>
        <v>0</v>
      </c>
    </row>
    <row r="325" s="1" customFormat="1" ht="25.5" customHeight="1">
      <c r="B325" s="43"/>
      <c r="C325" s="211" t="s">
        <v>795</v>
      </c>
      <c r="D325" s="211" t="s">
        <v>137</v>
      </c>
      <c r="E325" s="212" t="s">
        <v>796</v>
      </c>
      <c r="F325" s="213" t="s">
        <v>797</v>
      </c>
      <c r="G325" s="214" t="s">
        <v>140</v>
      </c>
      <c r="H325" s="215">
        <v>400</v>
      </c>
      <c r="I325" s="216"/>
      <c r="J325" s="217">
        <f>ROUND(I325*H325,2)</f>
        <v>0</v>
      </c>
      <c r="K325" s="213" t="s">
        <v>141</v>
      </c>
      <c r="L325" s="69"/>
      <c r="M325" s="218" t="s">
        <v>22</v>
      </c>
      <c r="N325" s="219" t="s">
        <v>47</v>
      </c>
      <c r="O325" s="44"/>
      <c r="P325" s="220">
        <f>O325*H325</f>
        <v>0</v>
      </c>
      <c r="Q325" s="220">
        <v>0.065696699999999997</v>
      </c>
      <c r="R325" s="220">
        <f>Q325*H325</f>
        <v>26.278679999999998</v>
      </c>
      <c r="S325" s="220">
        <v>0.074999999999999997</v>
      </c>
      <c r="T325" s="221">
        <f>S325*H325</f>
        <v>30</v>
      </c>
      <c r="AR325" s="21" t="s">
        <v>142</v>
      </c>
      <c r="AT325" s="21" t="s">
        <v>137</v>
      </c>
      <c r="AU325" s="21" t="s">
        <v>87</v>
      </c>
      <c r="AY325" s="21" t="s">
        <v>135</v>
      </c>
      <c r="BE325" s="222">
        <f>IF(N325="základní",J325,0)</f>
        <v>0</v>
      </c>
      <c r="BF325" s="222">
        <f>IF(N325="snížená",J325,0)</f>
        <v>0</v>
      </c>
      <c r="BG325" s="222">
        <f>IF(N325="zákl. přenesená",J325,0)</f>
        <v>0</v>
      </c>
      <c r="BH325" s="222">
        <f>IF(N325="sníž. přenesená",J325,0)</f>
        <v>0</v>
      </c>
      <c r="BI325" s="222">
        <f>IF(N325="nulová",J325,0)</f>
        <v>0</v>
      </c>
      <c r="BJ325" s="21" t="s">
        <v>24</v>
      </c>
      <c r="BK325" s="222">
        <f>ROUND(I325*H325,2)</f>
        <v>0</v>
      </c>
      <c r="BL325" s="21" t="s">
        <v>142</v>
      </c>
      <c r="BM325" s="21" t="s">
        <v>798</v>
      </c>
    </row>
    <row r="326" s="1" customFormat="1">
      <c r="B326" s="43"/>
      <c r="C326" s="71"/>
      <c r="D326" s="223" t="s">
        <v>144</v>
      </c>
      <c r="E326" s="71"/>
      <c r="F326" s="224" t="s">
        <v>799</v>
      </c>
      <c r="G326" s="71"/>
      <c r="H326" s="71"/>
      <c r="I326" s="182"/>
      <c r="J326" s="71"/>
      <c r="K326" s="71"/>
      <c r="L326" s="69"/>
      <c r="M326" s="225"/>
      <c r="N326" s="44"/>
      <c r="O326" s="44"/>
      <c r="P326" s="44"/>
      <c r="Q326" s="44"/>
      <c r="R326" s="44"/>
      <c r="S326" s="44"/>
      <c r="T326" s="92"/>
      <c r="AT326" s="21" t="s">
        <v>144</v>
      </c>
      <c r="AU326" s="21" t="s">
        <v>87</v>
      </c>
    </row>
    <row r="327" s="1" customFormat="1" ht="25.5" customHeight="1">
      <c r="B327" s="43"/>
      <c r="C327" s="211" t="s">
        <v>800</v>
      </c>
      <c r="D327" s="211" t="s">
        <v>137</v>
      </c>
      <c r="E327" s="212" t="s">
        <v>801</v>
      </c>
      <c r="F327" s="213" t="s">
        <v>802</v>
      </c>
      <c r="G327" s="214" t="s">
        <v>140</v>
      </c>
      <c r="H327" s="215">
        <v>400</v>
      </c>
      <c r="I327" s="216"/>
      <c r="J327" s="217">
        <f>ROUND(I327*H327,2)</f>
        <v>0</v>
      </c>
      <c r="K327" s="213" t="s">
        <v>141</v>
      </c>
      <c r="L327" s="69"/>
      <c r="M327" s="218" t="s">
        <v>22</v>
      </c>
      <c r="N327" s="219" t="s">
        <v>47</v>
      </c>
      <c r="O327" s="44"/>
      <c r="P327" s="220">
        <f>O327*H327</f>
        <v>0</v>
      </c>
      <c r="Q327" s="220">
        <v>0.049656499999999999</v>
      </c>
      <c r="R327" s="220">
        <f>Q327*H327</f>
        <v>19.8626</v>
      </c>
      <c r="S327" s="220">
        <v>0.058999999999999997</v>
      </c>
      <c r="T327" s="221">
        <f>S327*H327</f>
        <v>23.599999999999998</v>
      </c>
      <c r="AR327" s="21" t="s">
        <v>142</v>
      </c>
      <c r="AT327" s="21" t="s">
        <v>137</v>
      </c>
      <c r="AU327" s="21" t="s">
        <v>87</v>
      </c>
      <c r="AY327" s="21" t="s">
        <v>135</v>
      </c>
      <c r="BE327" s="222">
        <f>IF(N327="základní",J327,0)</f>
        <v>0</v>
      </c>
      <c r="BF327" s="222">
        <f>IF(N327="snížená",J327,0)</f>
        <v>0</v>
      </c>
      <c r="BG327" s="222">
        <f>IF(N327="zákl. přenesená",J327,0)</f>
        <v>0</v>
      </c>
      <c r="BH327" s="222">
        <f>IF(N327="sníž. přenesená",J327,0)</f>
        <v>0</v>
      </c>
      <c r="BI327" s="222">
        <f>IF(N327="nulová",J327,0)</f>
        <v>0</v>
      </c>
      <c r="BJ327" s="21" t="s">
        <v>24</v>
      </c>
      <c r="BK327" s="222">
        <f>ROUND(I327*H327,2)</f>
        <v>0</v>
      </c>
      <c r="BL327" s="21" t="s">
        <v>142</v>
      </c>
      <c r="BM327" s="21" t="s">
        <v>803</v>
      </c>
    </row>
    <row r="328" s="1" customFormat="1" ht="25.5" customHeight="1">
      <c r="B328" s="43"/>
      <c r="C328" s="211" t="s">
        <v>804</v>
      </c>
      <c r="D328" s="211" t="s">
        <v>137</v>
      </c>
      <c r="E328" s="212" t="s">
        <v>805</v>
      </c>
      <c r="F328" s="213" t="s">
        <v>806</v>
      </c>
      <c r="G328" s="214" t="s">
        <v>140</v>
      </c>
      <c r="H328" s="215">
        <v>450</v>
      </c>
      <c r="I328" s="216"/>
      <c r="J328" s="217">
        <f>ROUND(I328*H328,2)</f>
        <v>0</v>
      </c>
      <c r="K328" s="213" t="s">
        <v>141</v>
      </c>
      <c r="L328" s="69"/>
      <c r="M328" s="218" t="s">
        <v>22</v>
      </c>
      <c r="N328" s="219" t="s">
        <v>47</v>
      </c>
      <c r="O328" s="44"/>
      <c r="P328" s="220">
        <f>O328*H328</f>
        <v>0</v>
      </c>
      <c r="Q328" s="220">
        <v>0.066961699999999999</v>
      </c>
      <c r="R328" s="220">
        <f>Q328*H328</f>
        <v>30.132764999999999</v>
      </c>
      <c r="S328" s="220">
        <v>0.074999999999999997</v>
      </c>
      <c r="T328" s="221">
        <f>S328*H328</f>
        <v>33.75</v>
      </c>
      <c r="AR328" s="21" t="s">
        <v>142</v>
      </c>
      <c r="AT328" s="21" t="s">
        <v>137</v>
      </c>
      <c r="AU328" s="21" t="s">
        <v>87</v>
      </c>
      <c r="AY328" s="21" t="s">
        <v>135</v>
      </c>
      <c r="BE328" s="222">
        <f>IF(N328="základní",J328,0)</f>
        <v>0</v>
      </c>
      <c r="BF328" s="222">
        <f>IF(N328="snížená",J328,0)</f>
        <v>0</v>
      </c>
      <c r="BG328" s="222">
        <f>IF(N328="zákl. přenesená",J328,0)</f>
        <v>0</v>
      </c>
      <c r="BH328" s="222">
        <f>IF(N328="sníž. přenesená",J328,0)</f>
        <v>0</v>
      </c>
      <c r="BI328" s="222">
        <f>IF(N328="nulová",J328,0)</f>
        <v>0</v>
      </c>
      <c r="BJ328" s="21" t="s">
        <v>24</v>
      </c>
      <c r="BK328" s="222">
        <f>ROUND(I328*H328,2)</f>
        <v>0</v>
      </c>
      <c r="BL328" s="21" t="s">
        <v>142</v>
      </c>
      <c r="BM328" s="21" t="s">
        <v>807</v>
      </c>
    </row>
    <row r="329" s="1" customFormat="1">
      <c r="B329" s="43"/>
      <c r="C329" s="71"/>
      <c r="D329" s="223" t="s">
        <v>144</v>
      </c>
      <c r="E329" s="71"/>
      <c r="F329" s="224" t="s">
        <v>799</v>
      </c>
      <c r="G329" s="71"/>
      <c r="H329" s="71"/>
      <c r="I329" s="182"/>
      <c r="J329" s="71"/>
      <c r="K329" s="71"/>
      <c r="L329" s="69"/>
      <c r="M329" s="225"/>
      <c r="N329" s="44"/>
      <c r="O329" s="44"/>
      <c r="P329" s="44"/>
      <c r="Q329" s="44"/>
      <c r="R329" s="44"/>
      <c r="S329" s="44"/>
      <c r="T329" s="92"/>
      <c r="AT329" s="21" t="s">
        <v>144</v>
      </c>
      <c r="AU329" s="21" t="s">
        <v>87</v>
      </c>
    </row>
    <row r="330" s="1" customFormat="1" ht="16.5" customHeight="1">
      <c r="B330" s="43"/>
      <c r="C330" s="226" t="s">
        <v>808</v>
      </c>
      <c r="D330" s="226" t="s">
        <v>401</v>
      </c>
      <c r="E330" s="227" t="s">
        <v>809</v>
      </c>
      <c r="F330" s="228" t="s">
        <v>810</v>
      </c>
      <c r="G330" s="229" t="s">
        <v>811</v>
      </c>
      <c r="H330" s="230">
        <v>683</v>
      </c>
      <c r="I330" s="231"/>
      <c r="J330" s="232">
        <f>ROUND(I330*H330,2)</f>
        <v>0</v>
      </c>
      <c r="K330" s="228" t="s">
        <v>141</v>
      </c>
      <c r="L330" s="233"/>
      <c r="M330" s="234" t="s">
        <v>22</v>
      </c>
      <c r="N330" s="235" t="s">
        <v>47</v>
      </c>
      <c r="O330" s="44"/>
      <c r="P330" s="220">
        <f>O330*H330</f>
        <v>0</v>
      </c>
      <c r="Q330" s="220">
        <v>0.001</v>
      </c>
      <c r="R330" s="220">
        <f>Q330*H330</f>
        <v>0.68300000000000005</v>
      </c>
      <c r="S330" s="220">
        <v>0</v>
      </c>
      <c r="T330" s="221">
        <f>S330*H330</f>
        <v>0</v>
      </c>
      <c r="AR330" s="21" t="s">
        <v>174</v>
      </c>
      <c r="AT330" s="21" t="s">
        <v>401</v>
      </c>
      <c r="AU330" s="21" t="s">
        <v>87</v>
      </c>
      <c r="AY330" s="21" t="s">
        <v>135</v>
      </c>
      <c r="BE330" s="222">
        <f>IF(N330="základní",J330,0)</f>
        <v>0</v>
      </c>
      <c r="BF330" s="222">
        <f>IF(N330="snížená",J330,0)</f>
        <v>0</v>
      </c>
      <c r="BG330" s="222">
        <f>IF(N330="zákl. přenesená",J330,0)</f>
        <v>0</v>
      </c>
      <c r="BH330" s="222">
        <f>IF(N330="sníž. přenesená",J330,0)</f>
        <v>0</v>
      </c>
      <c r="BI330" s="222">
        <f>IF(N330="nulová",J330,0)</f>
        <v>0</v>
      </c>
      <c r="BJ330" s="21" t="s">
        <v>24</v>
      </c>
      <c r="BK330" s="222">
        <f>ROUND(I330*H330,2)</f>
        <v>0</v>
      </c>
      <c r="BL330" s="21" t="s">
        <v>142</v>
      </c>
      <c r="BM330" s="21" t="s">
        <v>812</v>
      </c>
    </row>
    <row r="331" s="1" customFormat="1">
      <c r="B331" s="43"/>
      <c r="C331" s="71"/>
      <c r="D331" s="223" t="s">
        <v>144</v>
      </c>
      <c r="E331" s="71"/>
      <c r="F331" s="224" t="s">
        <v>813</v>
      </c>
      <c r="G331" s="71"/>
      <c r="H331" s="71"/>
      <c r="I331" s="182"/>
      <c r="J331" s="71"/>
      <c r="K331" s="71"/>
      <c r="L331" s="69"/>
      <c r="M331" s="225"/>
      <c r="N331" s="44"/>
      <c r="O331" s="44"/>
      <c r="P331" s="44"/>
      <c r="Q331" s="44"/>
      <c r="R331" s="44"/>
      <c r="S331" s="44"/>
      <c r="T331" s="92"/>
      <c r="AT331" s="21" t="s">
        <v>144</v>
      </c>
      <c r="AU331" s="21" t="s">
        <v>87</v>
      </c>
    </row>
    <row r="332" s="11" customFormat="1">
      <c r="B332" s="236"/>
      <c r="C332" s="237"/>
      <c r="D332" s="223" t="s">
        <v>710</v>
      </c>
      <c r="E332" s="237"/>
      <c r="F332" s="239" t="s">
        <v>814</v>
      </c>
      <c r="G332" s="237"/>
      <c r="H332" s="240">
        <v>683</v>
      </c>
      <c r="I332" s="241"/>
      <c r="J332" s="237"/>
      <c r="K332" s="237"/>
      <c r="L332" s="242"/>
      <c r="M332" s="243"/>
      <c r="N332" s="244"/>
      <c r="O332" s="244"/>
      <c r="P332" s="244"/>
      <c r="Q332" s="244"/>
      <c r="R332" s="244"/>
      <c r="S332" s="244"/>
      <c r="T332" s="245"/>
      <c r="AT332" s="246" t="s">
        <v>710</v>
      </c>
      <c r="AU332" s="246" t="s">
        <v>87</v>
      </c>
      <c r="AV332" s="11" t="s">
        <v>87</v>
      </c>
      <c r="AW332" s="11" t="s">
        <v>6</v>
      </c>
      <c r="AX332" s="11" t="s">
        <v>24</v>
      </c>
      <c r="AY332" s="246" t="s">
        <v>135</v>
      </c>
    </row>
    <row r="333" s="1" customFormat="1" ht="25.5" customHeight="1">
      <c r="B333" s="43"/>
      <c r="C333" s="211" t="s">
        <v>815</v>
      </c>
      <c r="D333" s="211" t="s">
        <v>137</v>
      </c>
      <c r="E333" s="212" t="s">
        <v>816</v>
      </c>
      <c r="F333" s="213" t="s">
        <v>817</v>
      </c>
      <c r="G333" s="214" t="s">
        <v>140</v>
      </c>
      <c r="H333" s="215">
        <v>300</v>
      </c>
      <c r="I333" s="216"/>
      <c r="J333" s="217">
        <f>ROUND(I333*H333,2)</f>
        <v>0</v>
      </c>
      <c r="K333" s="213" t="s">
        <v>141</v>
      </c>
      <c r="L333" s="69"/>
      <c r="M333" s="218" t="s">
        <v>22</v>
      </c>
      <c r="N333" s="219" t="s">
        <v>47</v>
      </c>
      <c r="O333" s="44"/>
      <c r="P333" s="220">
        <f>O333*H333</f>
        <v>0</v>
      </c>
      <c r="Q333" s="220">
        <v>0.050774699999999999</v>
      </c>
      <c r="R333" s="220">
        <f>Q333*H333</f>
        <v>15.23241</v>
      </c>
      <c r="S333" s="220">
        <v>0.058999999999999997</v>
      </c>
      <c r="T333" s="221">
        <f>S333*H333</f>
        <v>17.699999999999999</v>
      </c>
      <c r="AR333" s="21" t="s">
        <v>142</v>
      </c>
      <c r="AT333" s="21" t="s">
        <v>137</v>
      </c>
      <c r="AU333" s="21" t="s">
        <v>87</v>
      </c>
      <c r="AY333" s="21" t="s">
        <v>135</v>
      </c>
      <c r="BE333" s="222">
        <f>IF(N333="základní",J333,0)</f>
        <v>0</v>
      </c>
      <c r="BF333" s="222">
        <f>IF(N333="snížená",J333,0)</f>
        <v>0</v>
      </c>
      <c r="BG333" s="222">
        <f>IF(N333="zákl. přenesená",J333,0)</f>
        <v>0</v>
      </c>
      <c r="BH333" s="222">
        <f>IF(N333="sníž. přenesená",J333,0)</f>
        <v>0</v>
      </c>
      <c r="BI333" s="222">
        <f>IF(N333="nulová",J333,0)</f>
        <v>0</v>
      </c>
      <c r="BJ333" s="21" t="s">
        <v>24</v>
      </c>
      <c r="BK333" s="222">
        <f>ROUND(I333*H333,2)</f>
        <v>0</v>
      </c>
      <c r="BL333" s="21" t="s">
        <v>142</v>
      </c>
      <c r="BM333" s="21" t="s">
        <v>818</v>
      </c>
    </row>
    <row r="334" s="1" customFormat="1" ht="16.5" customHeight="1">
      <c r="B334" s="43"/>
      <c r="C334" s="226" t="s">
        <v>819</v>
      </c>
      <c r="D334" s="226" t="s">
        <v>401</v>
      </c>
      <c r="E334" s="227" t="s">
        <v>809</v>
      </c>
      <c r="F334" s="228" t="s">
        <v>810</v>
      </c>
      <c r="G334" s="229" t="s">
        <v>811</v>
      </c>
      <c r="H334" s="230">
        <v>385.19999999999999</v>
      </c>
      <c r="I334" s="231"/>
      <c r="J334" s="232">
        <f>ROUND(I334*H334,2)</f>
        <v>0</v>
      </c>
      <c r="K334" s="228" t="s">
        <v>141</v>
      </c>
      <c r="L334" s="233"/>
      <c r="M334" s="234" t="s">
        <v>22</v>
      </c>
      <c r="N334" s="235" t="s">
        <v>47</v>
      </c>
      <c r="O334" s="44"/>
      <c r="P334" s="220">
        <f>O334*H334</f>
        <v>0</v>
      </c>
      <c r="Q334" s="220">
        <v>0.001</v>
      </c>
      <c r="R334" s="220">
        <f>Q334*H334</f>
        <v>0.38519999999999999</v>
      </c>
      <c r="S334" s="220">
        <v>0</v>
      </c>
      <c r="T334" s="221">
        <f>S334*H334</f>
        <v>0</v>
      </c>
      <c r="AR334" s="21" t="s">
        <v>174</v>
      </c>
      <c r="AT334" s="21" t="s">
        <v>401</v>
      </c>
      <c r="AU334" s="21" t="s">
        <v>87</v>
      </c>
      <c r="AY334" s="21" t="s">
        <v>135</v>
      </c>
      <c r="BE334" s="222">
        <f>IF(N334="základní",J334,0)</f>
        <v>0</v>
      </c>
      <c r="BF334" s="222">
        <f>IF(N334="snížená",J334,0)</f>
        <v>0</v>
      </c>
      <c r="BG334" s="222">
        <f>IF(N334="zákl. přenesená",J334,0)</f>
        <v>0</v>
      </c>
      <c r="BH334" s="222">
        <f>IF(N334="sníž. přenesená",J334,0)</f>
        <v>0</v>
      </c>
      <c r="BI334" s="222">
        <f>IF(N334="nulová",J334,0)</f>
        <v>0</v>
      </c>
      <c r="BJ334" s="21" t="s">
        <v>24</v>
      </c>
      <c r="BK334" s="222">
        <f>ROUND(I334*H334,2)</f>
        <v>0</v>
      </c>
      <c r="BL334" s="21" t="s">
        <v>142</v>
      </c>
      <c r="BM334" s="21" t="s">
        <v>820</v>
      </c>
    </row>
    <row r="335" s="1" customFormat="1">
      <c r="B335" s="43"/>
      <c r="C335" s="71"/>
      <c r="D335" s="223" t="s">
        <v>144</v>
      </c>
      <c r="E335" s="71"/>
      <c r="F335" s="224" t="s">
        <v>821</v>
      </c>
      <c r="G335" s="71"/>
      <c r="H335" s="71"/>
      <c r="I335" s="182"/>
      <c r="J335" s="71"/>
      <c r="K335" s="71"/>
      <c r="L335" s="69"/>
      <c r="M335" s="225"/>
      <c r="N335" s="44"/>
      <c r="O335" s="44"/>
      <c r="P335" s="44"/>
      <c r="Q335" s="44"/>
      <c r="R335" s="44"/>
      <c r="S335" s="44"/>
      <c r="T335" s="92"/>
      <c r="AT335" s="21" t="s">
        <v>144</v>
      </c>
      <c r="AU335" s="21" t="s">
        <v>87</v>
      </c>
    </row>
    <row r="336" s="11" customFormat="1">
      <c r="B336" s="236"/>
      <c r="C336" s="237"/>
      <c r="D336" s="223" t="s">
        <v>710</v>
      </c>
      <c r="E336" s="237"/>
      <c r="F336" s="239" t="s">
        <v>822</v>
      </c>
      <c r="G336" s="237"/>
      <c r="H336" s="240">
        <v>385.19999999999999</v>
      </c>
      <c r="I336" s="241"/>
      <c r="J336" s="237"/>
      <c r="K336" s="237"/>
      <c r="L336" s="242"/>
      <c r="M336" s="243"/>
      <c r="N336" s="244"/>
      <c r="O336" s="244"/>
      <c r="P336" s="244"/>
      <c r="Q336" s="244"/>
      <c r="R336" s="244"/>
      <c r="S336" s="244"/>
      <c r="T336" s="245"/>
      <c r="AT336" s="246" t="s">
        <v>710</v>
      </c>
      <c r="AU336" s="246" t="s">
        <v>87</v>
      </c>
      <c r="AV336" s="11" t="s">
        <v>87</v>
      </c>
      <c r="AW336" s="11" t="s">
        <v>6</v>
      </c>
      <c r="AX336" s="11" t="s">
        <v>24</v>
      </c>
      <c r="AY336" s="246" t="s">
        <v>135</v>
      </c>
    </row>
    <row r="337" s="1" customFormat="1" ht="16.5" customHeight="1">
      <c r="B337" s="43"/>
      <c r="C337" s="211" t="s">
        <v>823</v>
      </c>
      <c r="D337" s="211" t="s">
        <v>137</v>
      </c>
      <c r="E337" s="212" t="s">
        <v>824</v>
      </c>
      <c r="F337" s="213" t="s">
        <v>825</v>
      </c>
      <c r="G337" s="214" t="s">
        <v>194</v>
      </c>
      <c r="H337" s="215">
        <v>240</v>
      </c>
      <c r="I337" s="216"/>
      <c r="J337" s="217">
        <f>ROUND(I337*H337,2)</f>
        <v>0</v>
      </c>
      <c r="K337" s="213" t="s">
        <v>141</v>
      </c>
      <c r="L337" s="69"/>
      <c r="M337" s="218" t="s">
        <v>22</v>
      </c>
      <c r="N337" s="219" t="s">
        <v>47</v>
      </c>
      <c r="O337" s="44"/>
      <c r="P337" s="220">
        <f>O337*H337</f>
        <v>0</v>
      </c>
      <c r="Q337" s="220">
        <v>0</v>
      </c>
      <c r="R337" s="220">
        <f>Q337*H337</f>
        <v>0</v>
      </c>
      <c r="S337" s="220">
        <v>0</v>
      </c>
      <c r="T337" s="221">
        <f>S337*H337</f>
        <v>0</v>
      </c>
      <c r="AR337" s="21" t="s">
        <v>142</v>
      </c>
      <c r="AT337" s="21" t="s">
        <v>137</v>
      </c>
      <c r="AU337" s="21" t="s">
        <v>87</v>
      </c>
      <c r="AY337" s="21" t="s">
        <v>135</v>
      </c>
      <c r="BE337" s="222">
        <f>IF(N337="základní",J337,0)</f>
        <v>0</v>
      </c>
      <c r="BF337" s="222">
        <f>IF(N337="snížená",J337,0)</f>
        <v>0</v>
      </c>
      <c r="BG337" s="222">
        <f>IF(N337="zákl. přenesená",J337,0)</f>
        <v>0</v>
      </c>
      <c r="BH337" s="222">
        <f>IF(N337="sníž. přenesená",J337,0)</f>
        <v>0</v>
      </c>
      <c r="BI337" s="222">
        <f>IF(N337="nulová",J337,0)</f>
        <v>0</v>
      </c>
      <c r="BJ337" s="21" t="s">
        <v>24</v>
      </c>
      <c r="BK337" s="222">
        <f>ROUND(I337*H337,2)</f>
        <v>0</v>
      </c>
      <c r="BL337" s="21" t="s">
        <v>142</v>
      </c>
      <c r="BM337" s="21" t="s">
        <v>826</v>
      </c>
    </row>
    <row r="338" s="1" customFormat="1" ht="25.5" customHeight="1">
      <c r="B338" s="43"/>
      <c r="C338" s="211" t="s">
        <v>827</v>
      </c>
      <c r="D338" s="211" t="s">
        <v>137</v>
      </c>
      <c r="E338" s="212" t="s">
        <v>828</v>
      </c>
      <c r="F338" s="213" t="s">
        <v>829</v>
      </c>
      <c r="G338" s="214" t="s">
        <v>194</v>
      </c>
      <c r="H338" s="215">
        <v>240</v>
      </c>
      <c r="I338" s="216"/>
      <c r="J338" s="217">
        <f>ROUND(I338*H338,2)</f>
        <v>0</v>
      </c>
      <c r="K338" s="213" t="s">
        <v>141</v>
      </c>
      <c r="L338" s="69"/>
      <c r="M338" s="218" t="s">
        <v>22</v>
      </c>
      <c r="N338" s="219" t="s">
        <v>47</v>
      </c>
      <c r="O338" s="44"/>
      <c r="P338" s="220">
        <f>O338*H338</f>
        <v>0</v>
      </c>
      <c r="Q338" s="220">
        <v>0.00011985</v>
      </c>
      <c r="R338" s="220">
        <f>Q338*H338</f>
        <v>0.028764000000000001</v>
      </c>
      <c r="S338" s="220">
        <v>0</v>
      </c>
      <c r="T338" s="221">
        <f>S338*H338</f>
        <v>0</v>
      </c>
      <c r="AR338" s="21" t="s">
        <v>142</v>
      </c>
      <c r="AT338" s="21" t="s">
        <v>137</v>
      </c>
      <c r="AU338" s="21" t="s">
        <v>87</v>
      </c>
      <c r="AY338" s="21" t="s">
        <v>135</v>
      </c>
      <c r="BE338" s="222">
        <f>IF(N338="základní",J338,0)</f>
        <v>0</v>
      </c>
      <c r="BF338" s="222">
        <f>IF(N338="snížená",J338,0)</f>
        <v>0</v>
      </c>
      <c r="BG338" s="222">
        <f>IF(N338="zákl. přenesená",J338,0)</f>
        <v>0</v>
      </c>
      <c r="BH338" s="222">
        <f>IF(N338="sníž. přenesená",J338,0)</f>
        <v>0</v>
      </c>
      <c r="BI338" s="222">
        <f>IF(N338="nulová",J338,0)</f>
        <v>0</v>
      </c>
      <c r="BJ338" s="21" t="s">
        <v>24</v>
      </c>
      <c r="BK338" s="222">
        <f>ROUND(I338*H338,2)</f>
        <v>0</v>
      </c>
      <c r="BL338" s="21" t="s">
        <v>142</v>
      </c>
      <c r="BM338" s="21" t="s">
        <v>830</v>
      </c>
    </row>
    <row r="339" s="1" customFormat="1" ht="25.5" customHeight="1">
      <c r="B339" s="43"/>
      <c r="C339" s="211" t="s">
        <v>831</v>
      </c>
      <c r="D339" s="211" t="s">
        <v>137</v>
      </c>
      <c r="E339" s="212" t="s">
        <v>832</v>
      </c>
      <c r="F339" s="213" t="s">
        <v>833</v>
      </c>
      <c r="G339" s="214" t="s">
        <v>194</v>
      </c>
      <c r="H339" s="215">
        <v>120</v>
      </c>
      <c r="I339" s="216"/>
      <c r="J339" s="217">
        <f>ROUND(I339*H339,2)</f>
        <v>0</v>
      </c>
      <c r="K339" s="213" t="s">
        <v>141</v>
      </c>
      <c r="L339" s="69"/>
      <c r="M339" s="218" t="s">
        <v>22</v>
      </c>
      <c r="N339" s="219" t="s">
        <v>47</v>
      </c>
      <c r="O339" s="44"/>
      <c r="P339" s="220">
        <f>O339*H339</f>
        <v>0</v>
      </c>
      <c r="Q339" s="220">
        <v>0.0004014</v>
      </c>
      <c r="R339" s="220">
        <f>Q339*H339</f>
        <v>0.048168000000000002</v>
      </c>
      <c r="S339" s="220">
        <v>0</v>
      </c>
      <c r="T339" s="221">
        <f>S339*H339</f>
        <v>0</v>
      </c>
      <c r="AR339" s="21" t="s">
        <v>142</v>
      </c>
      <c r="AT339" s="21" t="s">
        <v>137</v>
      </c>
      <c r="AU339" s="21" t="s">
        <v>87</v>
      </c>
      <c r="AY339" s="21" t="s">
        <v>135</v>
      </c>
      <c r="BE339" s="222">
        <f>IF(N339="základní",J339,0)</f>
        <v>0</v>
      </c>
      <c r="BF339" s="222">
        <f>IF(N339="snížená",J339,0)</f>
        <v>0</v>
      </c>
      <c r="BG339" s="222">
        <f>IF(N339="zákl. přenesená",J339,0)</f>
        <v>0</v>
      </c>
      <c r="BH339" s="222">
        <f>IF(N339="sníž. přenesená",J339,0)</f>
        <v>0</v>
      </c>
      <c r="BI339" s="222">
        <f>IF(N339="nulová",J339,0)</f>
        <v>0</v>
      </c>
      <c r="BJ339" s="21" t="s">
        <v>24</v>
      </c>
      <c r="BK339" s="222">
        <f>ROUND(I339*H339,2)</f>
        <v>0</v>
      </c>
      <c r="BL339" s="21" t="s">
        <v>142</v>
      </c>
      <c r="BM339" s="21" t="s">
        <v>834</v>
      </c>
    </row>
    <row r="340" s="1" customFormat="1" ht="25.5" customHeight="1">
      <c r="B340" s="43"/>
      <c r="C340" s="211" t="s">
        <v>835</v>
      </c>
      <c r="D340" s="211" t="s">
        <v>137</v>
      </c>
      <c r="E340" s="212" t="s">
        <v>836</v>
      </c>
      <c r="F340" s="213" t="s">
        <v>837</v>
      </c>
      <c r="G340" s="214" t="s">
        <v>194</v>
      </c>
      <c r="H340" s="215">
        <v>200</v>
      </c>
      <c r="I340" s="216"/>
      <c r="J340" s="217">
        <f>ROUND(I340*H340,2)</f>
        <v>0</v>
      </c>
      <c r="K340" s="213" t="s">
        <v>141</v>
      </c>
      <c r="L340" s="69"/>
      <c r="M340" s="218" t="s">
        <v>22</v>
      </c>
      <c r="N340" s="219" t="s">
        <v>47</v>
      </c>
      <c r="O340" s="44"/>
      <c r="P340" s="220">
        <f>O340*H340</f>
        <v>0</v>
      </c>
      <c r="Q340" s="220">
        <v>0.00046548210000000001</v>
      </c>
      <c r="R340" s="220">
        <f>Q340*H340</f>
        <v>0.093096419999999999</v>
      </c>
      <c r="S340" s="220">
        <v>0</v>
      </c>
      <c r="T340" s="221">
        <f>S340*H340</f>
        <v>0</v>
      </c>
      <c r="AR340" s="21" t="s">
        <v>142</v>
      </c>
      <c r="AT340" s="21" t="s">
        <v>137</v>
      </c>
      <c r="AU340" s="21" t="s">
        <v>87</v>
      </c>
      <c r="AY340" s="21" t="s">
        <v>135</v>
      </c>
      <c r="BE340" s="222">
        <f>IF(N340="základní",J340,0)</f>
        <v>0</v>
      </c>
      <c r="BF340" s="222">
        <f>IF(N340="snížená",J340,0)</f>
        <v>0</v>
      </c>
      <c r="BG340" s="222">
        <f>IF(N340="zákl. přenesená",J340,0)</f>
        <v>0</v>
      </c>
      <c r="BH340" s="222">
        <f>IF(N340="sníž. přenesená",J340,0)</f>
        <v>0</v>
      </c>
      <c r="BI340" s="222">
        <f>IF(N340="nulová",J340,0)</f>
        <v>0</v>
      </c>
      <c r="BJ340" s="21" t="s">
        <v>24</v>
      </c>
      <c r="BK340" s="222">
        <f>ROUND(I340*H340,2)</f>
        <v>0</v>
      </c>
      <c r="BL340" s="21" t="s">
        <v>142</v>
      </c>
      <c r="BM340" s="21" t="s">
        <v>838</v>
      </c>
    </row>
    <row r="341" s="1" customFormat="1" ht="25.5" customHeight="1">
      <c r="B341" s="43"/>
      <c r="C341" s="211" t="s">
        <v>839</v>
      </c>
      <c r="D341" s="211" t="s">
        <v>137</v>
      </c>
      <c r="E341" s="212" t="s">
        <v>840</v>
      </c>
      <c r="F341" s="213" t="s">
        <v>841</v>
      </c>
      <c r="G341" s="214" t="s">
        <v>194</v>
      </c>
      <c r="H341" s="215">
        <v>150</v>
      </c>
      <c r="I341" s="216"/>
      <c r="J341" s="217">
        <f>ROUND(I341*H341,2)</f>
        <v>0</v>
      </c>
      <c r="K341" s="213" t="s">
        <v>141</v>
      </c>
      <c r="L341" s="69"/>
      <c r="M341" s="218" t="s">
        <v>22</v>
      </c>
      <c r="N341" s="219" t="s">
        <v>47</v>
      </c>
      <c r="O341" s="44"/>
      <c r="P341" s="220">
        <f>O341*H341</f>
        <v>0</v>
      </c>
      <c r="Q341" s="220">
        <v>0.00070880349999999999</v>
      </c>
      <c r="R341" s="220">
        <f>Q341*H341</f>
        <v>0.106320525</v>
      </c>
      <c r="S341" s="220">
        <v>0</v>
      </c>
      <c r="T341" s="221">
        <f>S341*H341</f>
        <v>0</v>
      </c>
      <c r="AR341" s="21" t="s">
        <v>142</v>
      </c>
      <c r="AT341" s="21" t="s">
        <v>137</v>
      </c>
      <c r="AU341" s="21" t="s">
        <v>87</v>
      </c>
      <c r="AY341" s="21" t="s">
        <v>135</v>
      </c>
      <c r="BE341" s="222">
        <f>IF(N341="základní",J341,0)</f>
        <v>0</v>
      </c>
      <c r="BF341" s="222">
        <f>IF(N341="snížená",J341,0)</f>
        <v>0</v>
      </c>
      <c r="BG341" s="222">
        <f>IF(N341="zákl. přenesená",J341,0)</f>
        <v>0</v>
      </c>
      <c r="BH341" s="222">
        <f>IF(N341="sníž. přenesená",J341,0)</f>
        <v>0</v>
      </c>
      <c r="BI341" s="222">
        <f>IF(N341="nulová",J341,0)</f>
        <v>0</v>
      </c>
      <c r="BJ341" s="21" t="s">
        <v>24</v>
      </c>
      <c r="BK341" s="222">
        <f>ROUND(I341*H341,2)</f>
        <v>0</v>
      </c>
      <c r="BL341" s="21" t="s">
        <v>142</v>
      </c>
      <c r="BM341" s="21" t="s">
        <v>842</v>
      </c>
    </row>
    <row r="342" s="1" customFormat="1" ht="16.5" customHeight="1">
      <c r="B342" s="43"/>
      <c r="C342" s="211" t="s">
        <v>843</v>
      </c>
      <c r="D342" s="211" t="s">
        <v>137</v>
      </c>
      <c r="E342" s="212" t="s">
        <v>844</v>
      </c>
      <c r="F342" s="213" t="s">
        <v>845</v>
      </c>
      <c r="G342" s="214" t="s">
        <v>140</v>
      </c>
      <c r="H342" s="215">
        <v>2500</v>
      </c>
      <c r="I342" s="216"/>
      <c r="J342" s="217">
        <f>ROUND(I342*H342,2)</f>
        <v>0</v>
      </c>
      <c r="K342" s="213" t="s">
        <v>141</v>
      </c>
      <c r="L342" s="69"/>
      <c r="M342" s="218" t="s">
        <v>22</v>
      </c>
      <c r="N342" s="219" t="s">
        <v>47</v>
      </c>
      <c r="O342" s="44"/>
      <c r="P342" s="220">
        <f>O342*H342</f>
        <v>0</v>
      </c>
      <c r="Q342" s="220">
        <v>0</v>
      </c>
      <c r="R342" s="220">
        <f>Q342*H342</f>
        <v>0</v>
      </c>
      <c r="S342" s="220">
        <v>0</v>
      </c>
      <c r="T342" s="221">
        <f>S342*H342</f>
        <v>0</v>
      </c>
      <c r="AR342" s="21" t="s">
        <v>142</v>
      </c>
      <c r="AT342" s="21" t="s">
        <v>137</v>
      </c>
      <c r="AU342" s="21" t="s">
        <v>87</v>
      </c>
      <c r="AY342" s="21" t="s">
        <v>135</v>
      </c>
      <c r="BE342" s="222">
        <f>IF(N342="základní",J342,0)</f>
        <v>0</v>
      </c>
      <c r="BF342" s="222">
        <f>IF(N342="snížená",J342,0)</f>
        <v>0</v>
      </c>
      <c r="BG342" s="222">
        <f>IF(N342="zákl. přenesená",J342,0)</f>
        <v>0</v>
      </c>
      <c r="BH342" s="222">
        <f>IF(N342="sníž. přenesená",J342,0)</f>
        <v>0</v>
      </c>
      <c r="BI342" s="222">
        <f>IF(N342="nulová",J342,0)</f>
        <v>0</v>
      </c>
      <c r="BJ342" s="21" t="s">
        <v>24</v>
      </c>
      <c r="BK342" s="222">
        <f>ROUND(I342*H342,2)</f>
        <v>0</v>
      </c>
      <c r="BL342" s="21" t="s">
        <v>142</v>
      </c>
      <c r="BM342" s="21" t="s">
        <v>846</v>
      </c>
    </row>
    <row r="343" s="1" customFormat="1" ht="25.5" customHeight="1">
      <c r="B343" s="43"/>
      <c r="C343" s="211" t="s">
        <v>847</v>
      </c>
      <c r="D343" s="211" t="s">
        <v>137</v>
      </c>
      <c r="E343" s="212" t="s">
        <v>848</v>
      </c>
      <c r="F343" s="213" t="s">
        <v>849</v>
      </c>
      <c r="G343" s="214" t="s">
        <v>153</v>
      </c>
      <c r="H343" s="215">
        <v>15</v>
      </c>
      <c r="I343" s="216"/>
      <c r="J343" s="217">
        <f>ROUND(I343*H343,2)</f>
        <v>0</v>
      </c>
      <c r="K343" s="213" t="s">
        <v>141</v>
      </c>
      <c r="L343" s="69"/>
      <c r="M343" s="218" t="s">
        <v>22</v>
      </c>
      <c r="N343" s="219" t="s">
        <v>47</v>
      </c>
      <c r="O343" s="44"/>
      <c r="P343" s="220">
        <f>O343*H343</f>
        <v>0</v>
      </c>
      <c r="Q343" s="220">
        <v>2.45329</v>
      </c>
      <c r="R343" s="220">
        <f>Q343*H343</f>
        <v>36.799349999999997</v>
      </c>
      <c r="S343" s="220">
        <v>0</v>
      </c>
      <c r="T343" s="221">
        <f>S343*H343</f>
        <v>0</v>
      </c>
      <c r="AR343" s="21" t="s">
        <v>142</v>
      </c>
      <c r="AT343" s="21" t="s">
        <v>137</v>
      </c>
      <c r="AU343" s="21" t="s">
        <v>87</v>
      </c>
      <c r="AY343" s="21" t="s">
        <v>135</v>
      </c>
      <c r="BE343" s="222">
        <f>IF(N343="základní",J343,0)</f>
        <v>0</v>
      </c>
      <c r="BF343" s="222">
        <f>IF(N343="snížená",J343,0)</f>
        <v>0</v>
      </c>
      <c r="BG343" s="222">
        <f>IF(N343="zákl. přenesená",J343,0)</f>
        <v>0</v>
      </c>
      <c r="BH343" s="222">
        <f>IF(N343="sníž. přenesená",J343,0)</f>
        <v>0</v>
      </c>
      <c r="BI343" s="222">
        <f>IF(N343="nulová",J343,0)</f>
        <v>0</v>
      </c>
      <c r="BJ343" s="21" t="s">
        <v>24</v>
      </c>
      <c r="BK343" s="222">
        <f>ROUND(I343*H343,2)</f>
        <v>0</v>
      </c>
      <c r="BL343" s="21" t="s">
        <v>142</v>
      </c>
      <c r="BM343" s="21" t="s">
        <v>850</v>
      </c>
    </row>
    <row r="344" s="1" customFormat="1">
      <c r="B344" s="43"/>
      <c r="C344" s="71"/>
      <c r="D344" s="223" t="s">
        <v>144</v>
      </c>
      <c r="E344" s="71"/>
      <c r="F344" s="224" t="s">
        <v>851</v>
      </c>
      <c r="G344" s="71"/>
      <c r="H344" s="71"/>
      <c r="I344" s="182"/>
      <c r="J344" s="71"/>
      <c r="K344" s="71"/>
      <c r="L344" s="69"/>
      <c r="M344" s="225"/>
      <c r="N344" s="44"/>
      <c r="O344" s="44"/>
      <c r="P344" s="44"/>
      <c r="Q344" s="44"/>
      <c r="R344" s="44"/>
      <c r="S344" s="44"/>
      <c r="T344" s="92"/>
      <c r="AT344" s="21" t="s">
        <v>144</v>
      </c>
      <c r="AU344" s="21" t="s">
        <v>87</v>
      </c>
    </row>
    <row r="345" s="1" customFormat="1" ht="16.5" customHeight="1">
      <c r="B345" s="43"/>
      <c r="C345" s="211" t="s">
        <v>852</v>
      </c>
      <c r="D345" s="211" t="s">
        <v>137</v>
      </c>
      <c r="E345" s="212" t="s">
        <v>853</v>
      </c>
      <c r="F345" s="213" t="s">
        <v>854</v>
      </c>
      <c r="G345" s="214" t="s">
        <v>338</v>
      </c>
      <c r="H345" s="215">
        <v>1.5</v>
      </c>
      <c r="I345" s="216"/>
      <c r="J345" s="217">
        <f>ROUND(I345*H345,2)</f>
        <v>0</v>
      </c>
      <c r="K345" s="213" t="s">
        <v>141</v>
      </c>
      <c r="L345" s="69"/>
      <c r="M345" s="218" t="s">
        <v>22</v>
      </c>
      <c r="N345" s="219" t="s">
        <v>47</v>
      </c>
      <c r="O345" s="44"/>
      <c r="P345" s="220">
        <f>O345*H345</f>
        <v>0</v>
      </c>
      <c r="Q345" s="220">
        <v>1.0627727797</v>
      </c>
      <c r="R345" s="220">
        <f>Q345*H345</f>
        <v>1.5941591695499999</v>
      </c>
      <c r="S345" s="220">
        <v>0</v>
      </c>
      <c r="T345" s="221">
        <f>S345*H345</f>
        <v>0</v>
      </c>
      <c r="AR345" s="21" t="s">
        <v>142</v>
      </c>
      <c r="AT345" s="21" t="s">
        <v>137</v>
      </c>
      <c r="AU345" s="21" t="s">
        <v>87</v>
      </c>
      <c r="AY345" s="21" t="s">
        <v>135</v>
      </c>
      <c r="BE345" s="222">
        <f>IF(N345="základní",J345,0)</f>
        <v>0</v>
      </c>
      <c r="BF345" s="222">
        <f>IF(N345="snížená",J345,0)</f>
        <v>0</v>
      </c>
      <c r="BG345" s="222">
        <f>IF(N345="zákl. přenesená",J345,0)</f>
        <v>0</v>
      </c>
      <c r="BH345" s="222">
        <f>IF(N345="sníž. přenesená",J345,0)</f>
        <v>0</v>
      </c>
      <c r="BI345" s="222">
        <f>IF(N345="nulová",J345,0)</f>
        <v>0</v>
      </c>
      <c r="BJ345" s="21" t="s">
        <v>24</v>
      </c>
      <c r="BK345" s="222">
        <f>ROUND(I345*H345,2)</f>
        <v>0</v>
      </c>
      <c r="BL345" s="21" t="s">
        <v>142</v>
      </c>
      <c r="BM345" s="21" t="s">
        <v>855</v>
      </c>
    </row>
    <row r="346" s="1" customFormat="1" ht="16.5" customHeight="1">
      <c r="B346" s="43"/>
      <c r="C346" s="211" t="s">
        <v>856</v>
      </c>
      <c r="D346" s="211" t="s">
        <v>137</v>
      </c>
      <c r="E346" s="212" t="s">
        <v>857</v>
      </c>
      <c r="F346" s="213" t="s">
        <v>858</v>
      </c>
      <c r="G346" s="214" t="s">
        <v>140</v>
      </c>
      <c r="H346" s="215">
        <v>80</v>
      </c>
      <c r="I346" s="216"/>
      <c r="J346" s="217">
        <f>ROUND(I346*H346,2)</f>
        <v>0</v>
      </c>
      <c r="K346" s="213" t="s">
        <v>141</v>
      </c>
      <c r="L346" s="69"/>
      <c r="M346" s="218" t="s">
        <v>22</v>
      </c>
      <c r="N346" s="219" t="s">
        <v>47</v>
      </c>
      <c r="O346" s="44"/>
      <c r="P346" s="220">
        <f>O346*H346</f>
        <v>0</v>
      </c>
      <c r="Q346" s="220">
        <v>0.043956000000000002</v>
      </c>
      <c r="R346" s="220">
        <f>Q346*H346</f>
        <v>3.5164800000000001</v>
      </c>
      <c r="S346" s="220">
        <v>0</v>
      </c>
      <c r="T346" s="221">
        <f>S346*H346</f>
        <v>0</v>
      </c>
      <c r="AR346" s="21" t="s">
        <v>142</v>
      </c>
      <c r="AT346" s="21" t="s">
        <v>137</v>
      </c>
      <c r="AU346" s="21" t="s">
        <v>87</v>
      </c>
      <c r="AY346" s="21" t="s">
        <v>135</v>
      </c>
      <c r="BE346" s="222">
        <f>IF(N346="základní",J346,0)</f>
        <v>0</v>
      </c>
      <c r="BF346" s="222">
        <f>IF(N346="snížená",J346,0)</f>
        <v>0</v>
      </c>
      <c r="BG346" s="222">
        <f>IF(N346="zákl. přenesená",J346,0)</f>
        <v>0</v>
      </c>
      <c r="BH346" s="222">
        <f>IF(N346="sníž. přenesená",J346,0)</f>
        <v>0</v>
      </c>
      <c r="BI346" s="222">
        <f>IF(N346="nulová",J346,0)</f>
        <v>0</v>
      </c>
      <c r="BJ346" s="21" t="s">
        <v>24</v>
      </c>
      <c r="BK346" s="222">
        <f>ROUND(I346*H346,2)</f>
        <v>0</v>
      </c>
      <c r="BL346" s="21" t="s">
        <v>142</v>
      </c>
      <c r="BM346" s="21" t="s">
        <v>859</v>
      </c>
    </row>
    <row r="347" s="1" customFormat="1" ht="16.5" customHeight="1">
      <c r="B347" s="43"/>
      <c r="C347" s="211" t="s">
        <v>860</v>
      </c>
      <c r="D347" s="211" t="s">
        <v>137</v>
      </c>
      <c r="E347" s="212" t="s">
        <v>861</v>
      </c>
      <c r="F347" s="213" t="s">
        <v>862</v>
      </c>
      <c r="G347" s="214" t="s">
        <v>140</v>
      </c>
      <c r="H347" s="215">
        <v>80</v>
      </c>
      <c r="I347" s="216"/>
      <c r="J347" s="217">
        <f>ROUND(I347*H347,2)</f>
        <v>0</v>
      </c>
      <c r="K347" s="213" t="s">
        <v>141</v>
      </c>
      <c r="L347" s="69"/>
      <c r="M347" s="218" t="s">
        <v>22</v>
      </c>
      <c r="N347" s="219" t="s">
        <v>47</v>
      </c>
      <c r="O347" s="44"/>
      <c r="P347" s="220">
        <f>O347*H347</f>
        <v>0</v>
      </c>
      <c r="Q347" s="220">
        <v>0.043956000000000002</v>
      </c>
      <c r="R347" s="220">
        <f>Q347*H347</f>
        <v>3.5164800000000001</v>
      </c>
      <c r="S347" s="220">
        <v>0</v>
      </c>
      <c r="T347" s="221">
        <f>S347*H347</f>
        <v>0</v>
      </c>
      <c r="AR347" s="21" t="s">
        <v>142</v>
      </c>
      <c r="AT347" s="21" t="s">
        <v>137</v>
      </c>
      <c r="AU347" s="21" t="s">
        <v>87</v>
      </c>
      <c r="AY347" s="21" t="s">
        <v>135</v>
      </c>
      <c r="BE347" s="222">
        <f>IF(N347="základní",J347,0)</f>
        <v>0</v>
      </c>
      <c r="BF347" s="222">
        <f>IF(N347="snížená",J347,0)</f>
        <v>0</v>
      </c>
      <c r="BG347" s="222">
        <f>IF(N347="zákl. přenesená",J347,0)</f>
        <v>0</v>
      </c>
      <c r="BH347" s="222">
        <f>IF(N347="sníž. přenesená",J347,0)</f>
        <v>0</v>
      </c>
      <c r="BI347" s="222">
        <f>IF(N347="nulová",J347,0)</f>
        <v>0</v>
      </c>
      <c r="BJ347" s="21" t="s">
        <v>24</v>
      </c>
      <c r="BK347" s="222">
        <f>ROUND(I347*H347,2)</f>
        <v>0</v>
      </c>
      <c r="BL347" s="21" t="s">
        <v>142</v>
      </c>
      <c r="BM347" s="21" t="s">
        <v>863</v>
      </c>
    </row>
    <row r="348" s="10" customFormat="1" ht="29.88" customHeight="1">
      <c r="B348" s="195"/>
      <c r="C348" s="196"/>
      <c r="D348" s="197" t="s">
        <v>75</v>
      </c>
      <c r="E348" s="209" t="s">
        <v>179</v>
      </c>
      <c r="F348" s="209" t="s">
        <v>864</v>
      </c>
      <c r="G348" s="196"/>
      <c r="H348" s="196"/>
      <c r="I348" s="199"/>
      <c r="J348" s="210">
        <f>BK348</f>
        <v>0</v>
      </c>
      <c r="K348" s="196"/>
      <c r="L348" s="201"/>
      <c r="M348" s="202"/>
      <c r="N348" s="203"/>
      <c r="O348" s="203"/>
      <c r="P348" s="204">
        <f>SUM(P349:P474)</f>
        <v>0</v>
      </c>
      <c r="Q348" s="203"/>
      <c r="R348" s="204">
        <f>SUM(R349:R474)</f>
        <v>503.66768901999995</v>
      </c>
      <c r="S348" s="203"/>
      <c r="T348" s="205">
        <f>SUM(T349:T474)</f>
        <v>2533.5976999999998</v>
      </c>
      <c r="AR348" s="206" t="s">
        <v>24</v>
      </c>
      <c r="AT348" s="207" t="s">
        <v>75</v>
      </c>
      <c r="AU348" s="207" t="s">
        <v>24</v>
      </c>
      <c r="AY348" s="206" t="s">
        <v>135</v>
      </c>
      <c r="BK348" s="208">
        <f>SUM(BK349:BK474)</f>
        <v>0</v>
      </c>
    </row>
    <row r="349" s="1" customFormat="1" ht="25.5" customHeight="1">
      <c r="B349" s="43"/>
      <c r="C349" s="211" t="s">
        <v>865</v>
      </c>
      <c r="D349" s="211" t="s">
        <v>137</v>
      </c>
      <c r="E349" s="212" t="s">
        <v>866</v>
      </c>
      <c r="F349" s="213" t="s">
        <v>867</v>
      </c>
      <c r="G349" s="214" t="s">
        <v>140</v>
      </c>
      <c r="H349" s="215">
        <v>300</v>
      </c>
      <c r="I349" s="216"/>
      <c r="J349" s="217">
        <f>ROUND(I349*H349,2)</f>
        <v>0</v>
      </c>
      <c r="K349" s="213" t="s">
        <v>141</v>
      </c>
      <c r="L349" s="69"/>
      <c r="M349" s="218" t="s">
        <v>22</v>
      </c>
      <c r="N349" s="219" t="s">
        <v>47</v>
      </c>
      <c r="O349" s="44"/>
      <c r="P349" s="220">
        <f>O349*H349</f>
        <v>0</v>
      </c>
      <c r="Q349" s="220">
        <v>0.0010175</v>
      </c>
      <c r="R349" s="220">
        <f>Q349*H349</f>
        <v>0.30524999999999997</v>
      </c>
      <c r="S349" s="220">
        <v>0</v>
      </c>
      <c r="T349" s="221">
        <f>S349*H349</f>
        <v>0</v>
      </c>
      <c r="AR349" s="21" t="s">
        <v>142</v>
      </c>
      <c r="AT349" s="21" t="s">
        <v>137</v>
      </c>
      <c r="AU349" s="21" t="s">
        <v>87</v>
      </c>
      <c r="AY349" s="21" t="s">
        <v>135</v>
      </c>
      <c r="BE349" s="222">
        <f>IF(N349="základní",J349,0)</f>
        <v>0</v>
      </c>
      <c r="BF349" s="222">
        <f>IF(N349="snížená",J349,0)</f>
        <v>0</v>
      </c>
      <c r="BG349" s="222">
        <f>IF(N349="zákl. přenesená",J349,0)</f>
        <v>0</v>
      </c>
      <c r="BH349" s="222">
        <f>IF(N349="sníž. přenesená",J349,0)</f>
        <v>0</v>
      </c>
      <c r="BI349" s="222">
        <f>IF(N349="nulová",J349,0)</f>
        <v>0</v>
      </c>
      <c r="BJ349" s="21" t="s">
        <v>24</v>
      </c>
      <c r="BK349" s="222">
        <f>ROUND(I349*H349,2)</f>
        <v>0</v>
      </c>
      <c r="BL349" s="21" t="s">
        <v>142</v>
      </c>
      <c r="BM349" s="21" t="s">
        <v>868</v>
      </c>
    </row>
    <row r="350" s="1" customFormat="1" ht="16.5" customHeight="1">
      <c r="B350" s="43"/>
      <c r="C350" s="211" t="s">
        <v>869</v>
      </c>
      <c r="D350" s="211" t="s">
        <v>137</v>
      </c>
      <c r="E350" s="212" t="s">
        <v>870</v>
      </c>
      <c r="F350" s="213" t="s">
        <v>871</v>
      </c>
      <c r="G350" s="214" t="s">
        <v>158</v>
      </c>
      <c r="H350" s="215">
        <v>4</v>
      </c>
      <c r="I350" s="216"/>
      <c r="J350" s="217">
        <f>ROUND(I350*H350,2)</f>
        <v>0</v>
      </c>
      <c r="K350" s="213" t="s">
        <v>22</v>
      </c>
      <c r="L350" s="69"/>
      <c r="M350" s="218" t="s">
        <v>22</v>
      </c>
      <c r="N350" s="219" t="s">
        <v>47</v>
      </c>
      <c r="O350" s="44"/>
      <c r="P350" s="220">
        <f>O350*H350</f>
        <v>0</v>
      </c>
      <c r="Q350" s="220">
        <v>0</v>
      </c>
      <c r="R350" s="220">
        <f>Q350*H350</f>
        <v>0</v>
      </c>
      <c r="S350" s="220">
        <v>0</v>
      </c>
      <c r="T350" s="221">
        <f>S350*H350</f>
        <v>0</v>
      </c>
      <c r="AR350" s="21" t="s">
        <v>142</v>
      </c>
      <c r="AT350" s="21" t="s">
        <v>137</v>
      </c>
      <c r="AU350" s="21" t="s">
        <v>87</v>
      </c>
      <c r="AY350" s="21" t="s">
        <v>135</v>
      </c>
      <c r="BE350" s="222">
        <f>IF(N350="základní",J350,0)</f>
        <v>0</v>
      </c>
      <c r="BF350" s="222">
        <f>IF(N350="snížená",J350,0)</f>
        <v>0</v>
      </c>
      <c r="BG350" s="222">
        <f>IF(N350="zákl. přenesená",J350,0)</f>
        <v>0</v>
      </c>
      <c r="BH350" s="222">
        <f>IF(N350="sníž. přenesená",J350,0)</f>
        <v>0</v>
      </c>
      <c r="BI350" s="222">
        <f>IF(N350="nulová",J350,0)</f>
        <v>0</v>
      </c>
      <c r="BJ350" s="21" t="s">
        <v>24</v>
      </c>
      <c r="BK350" s="222">
        <f>ROUND(I350*H350,2)</f>
        <v>0</v>
      </c>
      <c r="BL350" s="21" t="s">
        <v>142</v>
      </c>
      <c r="BM350" s="21" t="s">
        <v>872</v>
      </c>
    </row>
    <row r="351" s="1" customFormat="1" ht="16.5" customHeight="1">
      <c r="B351" s="43"/>
      <c r="C351" s="211" t="s">
        <v>873</v>
      </c>
      <c r="D351" s="211" t="s">
        <v>137</v>
      </c>
      <c r="E351" s="212" t="s">
        <v>874</v>
      </c>
      <c r="F351" s="213" t="s">
        <v>875</v>
      </c>
      <c r="G351" s="214" t="s">
        <v>158</v>
      </c>
      <c r="H351" s="215">
        <v>12</v>
      </c>
      <c r="I351" s="216"/>
      <c r="J351" s="217">
        <f>ROUND(I351*H351,2)</f>
        <v>0</v>
      </c>
      <c r="K351" s="213" t="s">
        <v>141</v>
      </c>
      <c r="L351" s="69"/>
      <c r="M351" s="218" t="s">
        <v>22</v>
      </c>
      <c r="N351" s="219" t="s">
        <v>47</v>
      </c>
      <c r="O351" s="44"/>
      <c r="P351" s="220">
        <f>O351*H351</f>
        <v>0</v>
      </c>
      <c r="Q351" s="220">
        <v>0.0064850000000000003</v>
      </c>
      <c r="R351" s="220">
        <f>Q351*H351</f>
        <v>0.07782</v>
      </c>
      <c r="S351" s="220">
        <v>0</v>
      </c>
      <c r="T351" s="221">
        <f>S351*H351</f>
        <v>0</v>
      </c>
      <c r="AR351" s="21" t="s">
        <v>142</v>
      </c>
      <c r="AT351" s="21" t="s">
        <v>137</v>
      </c>
      <c r="AU351" s="21" t="s">
        <v>87</v>
      </c>
      <c r="AY351" s="21" t="s">
        <v>135</v>
      </c>
      <c r="BE351" s="222">
        <f>IF(N351="základní",J351,0)</f>
        <v>0</v>
      </c>
      <c r="BF351" s="222">
        <f>IF(N351="snížená",J351,0)</f>
        <v>0</v>
      </c>
      <c r="BG351" s="222">
        <f>IF(N351="zákl. přenesená",J351,0)</f>
        <v>0</v>
      </c>
      <c r="BH351" s="222">
        <f>IF(N351="sníž. přenesená",J351,0)</f>
        <v>0</v>
      </c>
      <c r="BI351" s="222">
        <f>IF(N351="nulová",J351,0)</f>
        <v>0</v>
      </c>
      <c r="BJ351" s="21" t="s">
        <v>24</v>
      </c>
      <c r="BK351" s="222">
        <f>ROUND(I351*H351,2)</f>
        <v>0</v>
      </c>
      <c r="BL351" s="21" t="s">
        <v>142</v>
      </c>
      <c r="BM351" s="21" t="s">
        <v>876</v>
      </c>
    </row>
    <row r="352" s="1" customFormat="1" ht="16.5" customHeight="1">
      <c r="B352" s="43"/>
      <c r="C352" s="211" t="s">
        <v>877</v>
      </c>
      <c r="D352" s="211" t="s">
        <v>137</v>
      </c>
      <c r="E352" s="212" t="s">
        <v>878</v>
      </c>
      <c r="F352" s="213" t="s">
        <v>879</v>
      </c>
      <c r="G352" s="214" t="s">
        <v>158</v>
      </c>
      <c r="H352" s="215">
        <v>280</v>
      </c>
      <c r="I352" s="216"/>
      <c r="J352" s="217">
        <f>ROUND(I352*H352,2)</f>
        <v>0</v>
      </c>
      <c r="K352" s="213" t="s">
        <v>141</v>
      </c>
      <c r="L352" s="69"/>
      <c r="M352" s="218" t="s">
        <v>22</v>
      </c>
      <c r="N352" s="219" t="s">
        <v>47</v>
      </c>
      <c r="O352" s="44"/>
      <c r="P352" s="220">
        <f>O352*H352</f>
        <v>0</v>
      </c>
      <c r="Q352" s="220">
        <v>0.011747152</v>
      </c>
      <c r="R352" s="220">
        <f>Q352*H352</f>
        <v>3.2892025600000001</v>
      </c>
      <c r="S352" s="220">
        <v>0</v>
      </c>
      <c r="T352" s="221">
        <f>S352*H352</f>
        <v>0</v>
      </c>
      <c r="AR352" s="21" t="s">
        <v>142</v>
      </c>
      <c r="AT352" s="21" t="s">
        <v>137</v>
      </c>
      <c r="AU352" s="21" t="s">
        <v>87</v>
      </c>
      <c r="AY352" s="21" t="s">
        <v>135</v>
      </c>
      <c r="BE352" s="222">
        <f>IF(N352="základní",J352,0)</f>
        <v>0</v>
      </c>
      <c r="BF352" s="222">
        <f>IF(N352="snížená",J352,0)</f>
        <v>0</v>
      </c>
      <c r="BG352" s="222">
        <f>IF(N352="zákl. přenesená",J352,0)</f>
        <v>0</v>
      </c>
      <c r="BH352" s="222">
        <f>IF(N352="sníž. přenesená",J352,0)</f>
        <v>0</v>
      </c>
      <c r="BI352" s="222">
        <f>IF(N352="nulová",J352,0)</f>
        <v>0</v>
      </c>
      <c r="BJ352" s="21" t="s">
        <v>24</v>
      </c>
      <c r="BK352" s="222">
        <f>ROUND(I352*H352,2)</f>
        <v>0</v>
      </c>
      <c r="BL352" s="21" t="s">
        <v>142</v>
      </c>
      <c r="BM352" s="21" t="s">
        <v>880</v>
      </c>
    </row>
    <row r="353" s="1" customFormat="1" ht="16.5" customHeight="1">
      <c r="B353" s="43"/>
      <c r="C353" s="226" t="s">
        <v>881</v>
      </c>
      <c r="D353" s="226" t="s">
        <v>401</v>
      </c>
      <c r="E353" s="227" t="s">
        <v>882</v>
      </c>
      <c r="F353" s="228" t="s">
        <v>883</v>
      </c>
      <c r="G353" s="229" t="s">
        <v>158</v>
      </c>
      <c r="H353" s="230">
        <v>280</v>
      </c>
      <c r="I353" s="231"/>
      <c r="J353" s="232">
        <f>ROUND(I353*H353,2)</f>
        <v>0</v>
      </c>
      <c r="K353" s="228" t="s">
        <v>141</v>
      </c>
      <c r="L353" s="233"/>
      <c r="M353" s="234" t="s">
        <v>22</v>
      </c>
      <c r="N353" s="235" t="s">
        <v>47</v>
      </c>
      <c r="O353" s="44"/>
      <c r="P353" s="220">
        <f>O353*H353</f>
        <v>0</v>
      </c>
      <c r="Q353" s="220">
        <v>0.0060000000000000001</v>
      </c>
      <c r="R353" s="220">
        <f>Q353*H353</f>
        <v>1.6799999999999999</v>
      </c>
      <c r="S353" s="220">
        <v>0</v>
      </c>
      <c r="T353" s="221">
        <f>S353*H353</f>
        <v>0</v>
      </c>
      <c r="AR353" s="21" t="s">
        <v>174</v>
      </c>
      <c r="AT353" s="21" t="s">
        <v>401</v>
      </c>
      <c r="AU353" s="21" t="s">
        <v>87</v>
      </c>
      <c r="AY353" s="21" t="s">
        <v>135</v>
      </c>
      <c r="BE353" s="222">
        <f>IF(N353="základní",J353,0)</f>
        <v>0</v>
      </c>
      <c r="BF353" s="222">
        <f>IF(N353="snížená",J353,0)</f>
        <v>0</v>
      </c>
      <c r="BG353" s="222">
        <f>IF(N353="zákl. přenesená",J353,0)</f>
        <v>0</v>
      </c>
      <c r="BH353" s="222">
        <f>IF(N353="sníž. přenesená",J353,0)</f>
        <v>0</v>
      </c>
      <c r="BI353" s="222">
        <f>IF(N353="nulová",J353,0)</f>
        <v>0</v>
      </c>
      <c r="BJ353" s="21" t="s">
        <v>24</v>
      </c>
      <c r="BK353" s="222">
        <f>ROUND(I353*H353,2)</f>
        <v>0</v>
      </c>
      <c r="BL353" s="21" t="s">
        <v>142</v>
      </c>
      <c r="BM353" s="21" t="s">
        <v>884</v>
      </c>
    </row>
    <row r="354" s="1" customFormat="1" ht="25.5" customHeight="1">
      <c r="B354" s="43"/>
      <c r="C354" s="211" t="s">
        <v>885</v>
      </c>
      <c r="D354" s="211" t="s">
        <v>137</v>
      </c>
      <c r="E354" s="212" t="s">
        <v>886</v>
      </c>
      <c r="F354" s="213" t="s">
        <v>887</v>
      </c>
      <c r="G354" s="214" t="s">
        <v>194</v>
      </c>
      <c r="H354" s="215">
        <v>40</v>
      </c>
      <c r="I354" s="216"/>
      <c r="J354" s="217">
        <f>ROUND(I354*H354,2)</f>
        <v>0</v>
      </c>
      <c r="K354" s="213" t="s">
        <v>141</v>
      </c>
      <c r="L354" s="69"/>
      <c r="M354" s="218" t="s">
        <v>22</v>
      </c>
      <c r="N354" s="219" t="s">
        <v>47</v>
      </c>
      <c r="O354" s="44"/>
      <c r="P354" s="220">
        <f>O354*H354</f>
        <v>0</v>
      </c>
      <c r="Q354" s="220">
        <v>0.002451834</v>
      </c>
      <c r="R354" s="220">
        <f>Q354*H354</f>
        <v>0.098073359999999998</v>
      </c>
      <c r="S354" s="220">
        <v>0</v>
      </c>
      <c r="T354" s="221">
        <f>S354*H354</f>
        <v>0</v>
      </c>
      <c r="AR354" s="21" t="s">
        <v>142</v>
      </c>
      <c r="AT354" s="21" t="s">
        <v>137</v>
      </c>
      <c r="AU354" s="21" t="s">
        <v>87</v>
      </c>
      <c r="AY354" s="21" t="s">
        <v>135</v>
      </c>
      <c r="BE354" s="222">
        <f>IF(N354="základní",J354,0)</f>
        <v>0</v>
      </c>
      <c r="BF354" s="222">
        <f>IF(N354="snížená",J354,0)</f>
        <v>0</v>
      </c>
      <c r="BG354" s="222">
        <f>IF(N354="zákl. přenesená",J354,0)</f>
        <v>0</v>
      </c>
      <c r="BH354" s="222">
        <f>IF(N354="sníž. přenesená",J354,0)</f>
        <v>0</v>
      </c>
      <c r="BI354" s="222">
        <f>IF(N354="nulová",J354,0)</f>
        <v>0</v>
      </c>
      <c r="BJ354" s="21" t="s">
        <v>24</v>
      </c>
      <c r="BK354" s="222">
        <f>ROUND(I354*H354,2)</f>
        <v>0</v>
      </c>
      <c r="BL354" s="21" t="s">
        <v>142</v>
      </c>
      <c r="BM354" s="21" t="s">
        <v>888</v>
      </c>
    </row>
    <row r="355" s="1" customFormat="1">
      <c r="B355" s="43"/>
      <c r="C355" s="71"/>
      <c r="D355" s="223" t="s">
        <v>144</v>
      </c>
      <c r="E355" s="71"/>
      <c r="F355" s="224" t="s">
        <v>889</v>
      </c>
      <c r="G355" s="71"/>
      <c r="H355" s="71"/>
      <c r="I355" s="182"/>
      <c r="J355" s="71"/>
      <c r="K355" s="71"/>
      <c r="L355" s="69"/>
      <c r="M355" s="225"/>
      <c r="N355" s="44"/>
      <c r="O355" s="44"/>
      <c r="P355" s="44"/>
      <c r="Q355" s="44"/>
      <c r="R355" s="44"/>
      <c r="S355" s="44"/>
      <c r="T355" s="92"/>
      <c r="AT355" s="21" t="s">
        <v>144</v>
      </c>
      <c r="AU355" s="21" t="s">
        <v>87</v>
      </c>
    </row>
    <row r="356" s="1" customFormat="1" ht="16.5" customHeight="1">
      <c r="B356" s="43"/>
      <c r="C356" s="211" t="s">
        <v>890</v>
      </c>
      <c r="D356" s="211" t="s">
        <v>137</v>
      </c>
      <c r="E356" s="212" t="s">
        <v>891</v>
      </c>
      <c r="F356" s="213" t="s">
        <v>892</v>
      </c>
      <c r="G356" s="214" t="s">
        <v>140</v>
      </c>
      <c r="H356" s="215">
        <v>8000</v>
      </c>
      <c r="I356" s="216"/>
      <c r="J356" s="217">
        <f>ROUND(I356*H356,2)</f>
        <v>0</v>
      </c>
      <c r="K356" s="213" t="s">
        <v>141</v>
      </c>
      <c r="L356" s="69"/>
      <c r="M356" s="218" t="s">
        <v>22</v>
      </c>
      <c r="N356" s="219" t="s">
        <v>47</v>
      </c>
      <c r="O356" s="44"/>
      <c r="P356" s="220">
        <f>O356*H356</f>
        <v>0</v>
      </c>
      <c r="Q356" s="220">
        <v>0</v>
      </c>
      <c r="R356" s="220">
        <f>Q356*H356</f>
        <v>0</v>
      </c>
      <c r="S356" s="220">
        <v>0.00029999999999999997</v>
      </c>
      <c r="T356" s="221">
        <f>S356*H356</f>
        <v>2.3999999999999999</v>
      </c>
      <c r="AR356" s="21" t="s">
        <v>142</v>
      </c>
      <c r="AT356" s="21" t="s">
        <v>137</v>
      </c>
      <c r="AU356" s="21" t="s">
        <v>87</v>
      </c>
      <c r="AY356" s="21" t="s">
        <v>135</v>
      </c>
      <c r="BE356" s="222">
        <f>IF(N356="základní",J356,0)</f>
        <v>0</v>
      </c>
      <c r="BF356" s="222">
        <f>IF(N356="snížená",J356,0)</f>
        <v>0</v>
      </c>
      <c r="BG356" s="222">
        <f>IF(N356="zákl. přenesená",J356,0)</f>
        <v>0</v>
      </c>
      <c r="BH356" s="222">
        <f>IF(N356="sníž. přenesená",J356,0)</f>
        <v>0</v>
      </c>
      <c r="BI356" s="222">
        <f>IF(N356="nulová",J356,0)</f>
        <v>0</v>
      </c>
      <c r="BJ356" s="21" t="s">
        <v>24</v>
      </c>
      <c r="BK356" s="222">
        <f>ROUND(I356*H356,2)</f>
        <v>0</v>
      </c>
      <c r="BL356" s="21" t="s">
        <v>142</v>
      </c>
      <c r="BM356" s="21" t="s">
        <v>893</v>
      </c>
    </row>
    <row r="357" s="1" customFormat="1">
      <c r="B357" s="43"/>
      <c r="C357" s="71"/>
      <c r="D357" s="223" t="s">
        <v>144</v>
      </c>
      <c r="E357" s="71"/>
      <c r="F357" s="224" t="s">
        <v>894</v>
      </c>
      <c r="G357" s="71"/>
      <c r="H357" s="71"/>
      <c r="I357" s="182"/>
      <c r="J357" s="71"/>
      <c r="K357" s="71"/>
      <c r="L357" s="69"/>
      <c r="M357" s="225"/>
      <c r="N357" s="44"/>
      <c r="O357" s="44"/>
      <c r="P357" s="44"/>
      <c r="Q357" s="44"/>
      <c r="R357" s="44"/>
      <c r="S357" s="44"/>
      <c r="T357" s="92"/>
      <c r="AT357" s="21" t="s">
        <v>144</v>
      </c>
      <c r="AU357" s="21" t="s">
        <v>87</v>
      </c>
    </row>
    <row r="358" s="1" customFormat="1" ht="25.5" customHeight="1">
      <c r="B358" s="43"/>
      <c r="C358" s="211" t="s">
        <v>895</v>
      </c>
      <c r="D358" s="211" t="s">
        <v>137</v>
      </c>
      <c r="E358" s="212" t="s">
        <v>896</v>
      </c>
      <c r="F358" s="213" t="s">
        <v>897</v>
      </c>
      <c r="G358" s="214" t="s">
        <v>140</v>
      </c>
      <c r="H358" s="215">
        <v>3500</v>
      </c>
      <c r="I358" s="216"/>
      <c r="J358" s="217">
        <f>ROUND(I358*H358,2)</f>
        <v>0</v>
      </c>
      <c r="K358" s="213" t="s">
        <v>141</v>
      </c>
      <c r="L358" s="69"/>
      <c r="M358" s="218" t="s">
        <v>22</v>
      </c>
      <c r="N358" s="219" t="s">
        <v>47</v>
      </c>
      <c r="O358" s="44"/>
      <c r="P358" s="220">
        <f>O358*H358</f>
        <v>0</v>
      </c>
      <c r="Q358" s="220">
        <v>0</v>
      </c>
      <c r="R358" s="220">
        <f>Q358*H358</f>
        <v>0</v>
      </c>
      <c r="S358" s="220">
        <v>0.00050000000000000001</v>
      </c>
      <c r="T358" s="221">
        <f>S358*H358</f>
        <v>1.75</v>
      </c>
      <c r="AR358" s="21" t="s">
        <v>142</v>
      </c>
      <c r="AT358" s="21" t="s">
        <v>137</v>
      </c>
      <c r="AU358" s="21" t="s">
        <v>87</v>
      </c>
      <c r="AY358" s="21" t="s">
        <v>135</v>
      </c>
      <c r="BE358" s="222">
        <f>IF(N358="základní",J358,0)</f>
        <v>0</v>
      </c>
      <c r="BF358" s="222">
        <f>IF(N358="snížená",J358,0)</f>
        <v>0</v>
      </c>
      <c r="BG358" s="222">
        <f>IF(N358="zákl. přenesená",J358,0)</f>
        <v>0</v>
      </c>
      <c r="BH358" s="222">
        <f>IF(N358="sníž. přenesená",J358,0)</f>
        <v>0</v>
      </c>
      <c r="BI358" s="222">
        <f>IF(N358="nulová",J358,0)</f>
        <v>0</v>
      </c>
      <c r="BJ358" s="21" t="s">
        <v>24</v>
      </c>
      <c r="BK358" s="222">
        <f>ROUND(I358*H358,2)</f>
        <v>0</v>
      </c>
      <c r="BL358" s="21" t="s">
        <v>142</v>
      </c>
      <c r="BM358" s="21" t="s">
        <v>898</v>
      </c>
    </row>
    <row r="359" s="1" customFormat="1">
      <c r="B359" s="43"/>
      <c r="C359" s="71"/>
      <c r="D359" s="223" t="s">
        <v>144</v>
      </c>
      <c r="E359" s="71"/>
      <c r="F359" s="224" t="s">
        <v>899</v>
      </c>
      <c r="G359" s="71"/>
      <c r="H359" s="71"/>
      <c r="I359" s="182"/>
      <c r="J359" s="71"/>
      <c r="K359" s="71"/>
      <c r="L359" s="69"/>
      <c r="M359" s="225"/>
      <c r="N359" s="44"/>
      <c r="O359" s="44"/>
      <c r="P359" s="44"/>
      <c r="Q359" s="44"/>
      <c r="R359" s="44"/>
      <c r="S359" s="44"/>
      <c r="T359" s="92"/>
      <c r="AT359" s="21" t="s">
        <v>144</v>
      </c>
      <c r="AU359" s="21" t="s">
        <v>87</v>
      </c>
    </row>
    <row r="360" s="1" customFormat="1" ht="16.5" customHeight="1">
      <c r="B360" s="43"/>
      <c r="C360" s="211" t="s">
        <v>900</v>
      </c>
      <c r="D360" s="211" t="s">
        <v>137</v>
      </c>
      <c r="E360" s="212" t="s">
        <v>901</v>
      </c>
      <c r="F360" s="213" t="s">
        <v>902</v>
      </c>
      <c r="G360" s="214" t="s">
        <v>158</v>
      </c>
      <c r="H360" s="215">
        <v>400</v>
      </c>
      <c r="I360" s="216"/>
      <c r="J360" s="217">
        <f>ROUND(I360*H360,2)</f>
        <v>0</v>
      </c>
      <c r="K360" s="213" t="s">
        <v>141</v>
      </c>
      <c r="L360" s="69"/>
      <c r="M360" s="218" t="s">
        <v>22</v>
      </c>
      <c r="N360" s="219" t="s">
        <v>47</v>
      </c>
      <c r="O360" s="44"/>
      <c r="P360" s="220">
        <f>O360*H360</f>
        <v>0</v>
      </c>
      <c r="Q360" s="220">
        <v>2.5000000000000002E-06</v>
      </c>
      <c r="R360" s="220">
        <f>Q360*H360</f>
        <v>0.001</v>
      </c>
      <c r="S360" s="220">
        <v>0</v>
      </c>
      <c r="T360" s="221">
        <f>S360*H360</f>
        <v>0</v>
      </c>
      <c r="AR360" s="21" t="s">
        <v>142</v>
      </c>
      <c r="AT360" s="21" t="s">
        <v>137</v>
      </c>
      <c r="AU360" s="21" t="s">
        <v>87</v>
      </c>
      <c r="AY360" s="21" t="s">
        <v>135</v>
      </c>
      <c r="BE360" s="222">
        <f>IF(N360="základní",J360,0)</f>
        <v>0</v>
      </c>
      <c r="BF360" s="222">
        <f>IF(N360="snížená",J360,0)</f>
        <v>0</v>
      </c>
      <c r="BG360" s="222">
        <f>IF(N360="zákl. přenesená",J360,0)</f>
        <v>0</v>
      </c>
      <c r="BH360" s="222">
        <f>IF(N360="sníž. přenesená",J360,0)</f>
        <v>0</v>
      </c>
      <c r="BI360" s="222">
        <f>IF(N360="nulová",J360,0)</f>
        <v>0</v>
      </c>
      <c r="BJ360" s="21" t="s">
        <v>24</v>
      </c>
      <c r="BK360" s="222">
        <f>ROUND(I360*H360,2)</f>
        <v>0</v>
      </c>
      <c r="BL360" s="21" t="s">
        <v>142</v>
      </c>
      <c r="BM360" s="21" t="s">
        <v>903</v>
      </c>
    </row>
    <row r="361" s="1" customFormat="1" ht="16.5" customHeight="1">
      <c r="B361" s="43"/>
      <c r="C361" s="211" t="s">
        <v>904</v>
      </c>
      <c r="D361" s="211" t="s">
        <v>137</v>
      </c>
      <c r="E361" s="212" t="s">
        <v>905</v>
      </c>
      <c r="F361" s="213" t="s">
        <v>906</v>
      </c>
      <c r="G361" s="214" t="s">
        <v>158</v>
      </c>
      <c r="H361" s="215">
        <v>300</v>
      </c>
      <c r="I361" s="216"/>
      <c r="J361" s="217">
        <f>ROUND(I361*H361,2)</f>
        <v>0</v>
      </c>
      <c r="K361" s="213" t="s">
        <v>141</v>
      </c>
      <c r="L361" s="69"/>
      <c r="M361" s="218" t="s">
        <v>22</v>
      </c>
      <c r="N361" s="219" t="s">
        <v>47</v>
      </c>
      <c r="O361" s="44"/>
      <c r="P361" s="220">
        <f>O361*H361</f>
        <v>0</v>
      </c>
      <c r="Q361" s="220">
        <v>3.3000000000000002E-06</v>
      </c>
      <c r="R361" s="220">
        <f>Q361*H361</f>
        <v>0.00098999999999999999</v>
      </c>
      <c r="S361" s="220">
        <v>0</v>
      </c>
      <c r="T361" s="221">
        <f>S361*H361</f>
        <v>0</v>
      </c>
      <c r="AR361" s="21" t="s">
        <v>142</v>
      </c>
      <c r="AT361" s="21" t="s">
        <v>137</v>
      </c>
      <c r="AU361" s="21" t="s">
        <v>87</v>
      </c>
      <c r="AY361" s="21" t="s">
        <v>135</v>
      </c>
      <c r="BE361" s="222">
        <f>IF(N361="základní",J361,0)</f>
        <v>0</v>
      </c>
      <c r="BF361" s="222">
        <f>IF(N361="snížená",J361,0)</f>
        <v>0</v>
      </c>
      <c r="BG361" s="222">
        <f>IF(N361="zákl. přenesená",J361,0)</f>
        <v>0</v>
      </c>
      <c r="BH361" s="222">
        <f>IF(N361="sníž. přenesená",J361,0)</f>
        <v>0</v>
      </c>
      <c r="BI361" s="222">
        <f>IF(N361="nulová",J361,0)</f>
        <v>0</v>
      </c>
      <c r="BJ361" s="21" t="s">
        <v>24</v>
      </c>
      <c r="BK361" s="222">
        <f>ROUND(I361*H361,2)</f>
        <v>0</v>
      </c>
      <c r="BL361" s="21" t="s">
        <v>142</v>
      </c>
      <c r="BM361" s="21" t="s">
        <v>907</v>
      </c>
    </row>
    <row r="362" s="1" customFormat="1" ht="16.5" customHeight="1">
      <c r="B362" s="43"/>
      <c r="C362" s="211" t="s">
        <v>908</v>
      </c>
      <c r="D362" s="211" t="s">
        <v>137</v>
      </c>
      <c r="E362" s="212" t="s">
        <v>909</v>
      </c>
      <c r="F362" s="213" t="s">
        <v>910</v>
      </c>
      <c r="G362" s="214" t="s">
        <v>140</v>
      </c>
      <c r="H362" s="215">
        <v>12000</v>
      </c>
      <c r="I362" s="216"/>
      <c r="J362" s="217">
        <f>ROUND(I362*H362,2)</f>
        <v>0</v>
      </c>
      <c r="K362" s="213" t="s">
        <v>141</v>
      </c>
      <c r="L362" s="69"/>
      <c r="M362" s="218" t="s">
        <v>22</v>
      </c>
      <c r="N362" s="219" t="s">
        <v>47</v>
      </c>
      <c r="O362" s="44"/>
      <c r="P362" s="220">
        <f>O362*H362</f>
        <v>0</v>
      </c>
      <c r="Q362" s="220">
        <v>3.9999999999999998E-07</v>
      </c>
      <c r="R362" s="220">
        <f>Q362*H362</f>
        <v>0.0047999999999999996</v>
      </c>
      <c r="S362" s="220">
        <v>0</v>
      </c>
      <c r="T362" s="221">
        <f>S362*H362</f>
        <v>0</v>
      </c>
      <c r="AR362" s="21" t="s">
        <v>142</v>
      </c>
      <c r="AT362" s="21" t="s">
        <v>137</v>
      </c>
      <c r="AU362" s="21" t="s">
        <v>87</v>
      </c>
      <c r="AY362" s="21" t="s">
        <v>135</v>
      </c>
      <c r="BE362" s="222">
        <f>IF(N362="základní",J362,0)</f>
        <v>0</v>
      </c>
      <c r="BF362" s="222">
        <f>IF(N362="snížená",J362,0)</f>
        <v>0</v>
      </c>
      <c r="BG362" s="222">
        <f>IF(N362="zákl. přenesená",J362,0)</f>
        <v>0</v>
      </c>
      <c r="BH362" s="222">
        <f>IF(N362="sníž. přenesená",J362,0)</f>
        <v>0</v>
      </c>
      <c r="BI362" s="222">
        <f>IF(N362="nulová",J362,0)</f>
        <v>0</v>
      </c>
      <c r="BJ362" s="21" t="s">
        <v>24</v>
      </c>
      <c r="BK362" s="222">
        <f>ROUND(I362*H362,2)</f>
        <v>0</v>
      </c>
      <c r="BL362" s="21" t="s">
        <v>142</v>
      </c>
      <c r="BM362" s="21" t="s">
        <v>911</v>
      </c>
    </row>
    <row r="363" s="1" customFormat="1" ht="25.5" customHeight="1">
      <c r="B363" s="43"/>
      <c r="C363" s="211" t="s">
        <v>912</v>
      </c>
      <c r="D363" s="211" t="s">
        <v>137</v>
      </c>
      <c r="E363" s="212" t="s">
        <v>913</v>
      </c>
      <c r="F363" s="213" t="s">
        <v>914</v>
      </c>
      <c r="G363" s="214" t="s">
        <v>153</v>
      </c>
      <c r="H363" s="215">
        <v>223</v>
      </c>
      <c r="I363" s="216"/>
      <c r="J363" s="217">
        <f>ROUND(I363*H363,2)</f>
        <v>0</v>
      </c>
      <c r="K363" s="213" t="s">
        <v>141</v>
      </c>
      <c r="L363" s="69"/>
      <c r="M363" s="218" t="s">
        <v>22</v>
      </c>
      <c r="N363" s="219" t="s">
        <v>47</v>
      </c>
      <c r="O363" s="44"/>
      <c r="P363" s="220">
        <f>O363*H363</f>
        <v>0</v>
      </c>
      <c r="Q363" s="220">
        <v>0</v>
      </c>
      <c r="R363" s="220">
        <f>Q363*H363</f>
        <v>0</v>
      </c>
      <c r="S363" s="220">
        <v>1.8</v>
      </c>
      <c r="T363" s="221">
        <f>S363*H363</f>
        <v>401.40000000000003</v>
      </c>
      <c r="AR363" s="21" t="s">
        <v>142</v>
      </c>
      <c r="AT363" s="21" t="s">
        <v>137</v>
      </c>
      <c r="AU363" s="21" t="s">
        <v>87</v>
      </c>
      <c r="AY363" s="21" t="s">
        <v>135</v>
      </c>
      <c r="BE363" s="222">
        <f>IF(N363="základní",J363,0)</f>
        <v>0</v>
      </c>
      <c r="BF363" s="222">
        <f>IF(N363="snížená",J363,0)</f>
        <v>0</v>
      </c>
      <c r="BG363" s="222">
        <f>IF(N363="zákl. přenesená",J363,0)</f>
        <v>0</v>
      </c>
      <c r="BH363" s="222">
        <f>IF(N363="sníž. přenesená",J363,0)</f>
        <v>0</v>
      </c>
      <c r="BI363" s="222">
        <f>IF(N363="nulová",J363,0)</f>
        <v>0</v>
      </c>
      <c r="BJ363" s="21" t="s">
        <v>24</v>
      </c>
      <c r="BK363" s="222">
        <f>ROUND(I363*H363,2)</f>
        <v>0</v>
      </c>
      <c r="BL363" s="21" t="s">
        <v>142</v>
      </c>
      <c r="BM363" s="21" t="s">
        <v>915</v>
      </c>
    </row>
    <row r="364" s="1" customFormat="1" ht="16.5" customHeight="1">
      <c r="B364" s="43"/>
      <c r="C364" s="211" t="s">
        <v>916</v>
      </c>
      <c r="D364" s="211" t="s">
        <v>137</v>
      </c>
      <c r="E364" s="212" t="s">
        <v>917</v>
      </c>
      <c r="F364" s="213" t="s">
        <v>918</v>
      </c>
      <c r="G364" s="214" t="s">
        <v>140</v>
      </c>
      <c r="H364" s="215">
        <v>501</v>
      </c>
      <c r="I364" s="216"/>
      <c r="J364" s="217">
        <f>ROUND(I364*H364,2)</f>
        <v>0</v>
      </c>
      <c r="K364" s="213" t="s">
        <v>141</v>
      </c>
      <c r="L364" s="69"/>
      <c r="M364" s="218" t="s">
        <v>22</v>
      </c>
      <c r="N364" s="219" t="s">
        <v>47</v>
      </c>
      <c r="O364" s="44"/>
      <c r="P364" s="220">
        <f>O364*H364</f>
        <v>0</v>
      </c>
      <c r="Q364" s="220">
        <v>0</v>
      </c>
      <c r="R364" s="220">
        <f>Q364*H364</f>
        <v>0</v>
      </c>
      <c r="S364" s="220">
        <v>0.00069999999999999999</v>
      </c>
      <c r="T364" s="221">
        <f>S364*H364</f>
        <v>0.35070000000000001</v>
      </c>
      <c r="AR364" s="21" t="s">
        <v>142</v>
      </c>
      <c r="AT364" s="21" t="s">
        <v>137</v>
      </c>
      <c r="AU364" s="21" t="s">
        <v>87</v>
      </c>
      <c r="AY364" s="21" t="s">
        <v>135</v>
      </c>
      <c r="BE364" s="222">
        <f>IF(N364="základní",J364,0)</f>
        <v>0</v>
      </c>
      <c r="BF364" s="222">
        <f>IF(N364="snížená",J364,0)</f>
        <v>0</v>
      </c>
      <c r="BG364" s="222">
        <f>IF(N364="zákl. přenesená",J364,0)</f>
        <v>0</v>
      </c>
      <c r="BH364" s="222">
        <f>IF(N364="sníž. přenesená",J364,0)</f>
        <v>0</v>
      </c>
      <c r="BI364" s="222">
        <f>IF(N364="nulová",J364,0)</f>
        <v>0</v>
      </c>
      <c r="BJ364" s="21" t="s">
        <v>24</v>
      </c>
      <c r="BK364" s="222">
        <f>ROUND(I364*H364,2)</f>
        <v>0</v>
      </c>
      <c r="BL364" s="21" t="s">
        <v>142</v>
      </c>
      <c r="BM364" s="21" t="s">
        <v>919</v>
      </c>
    </row>
    <row r="365" s="1" customFormat="1" ht="16.5" customHeight="1">
      <c r="B365" s="43"/>
      <c r="C365" s="211" t="s">
        <v>920</v>
      </c>
      <c r="D365" s="211" t="s">
        <v>137</v>
      </c>
      <c r="E365" s="212" t="s">
        <v>921</v>
      </c>
      <c r="F365" s="213" t="s">
        <v>922</v>
      </c>
      <c r="G365" s="214" t="s">
        <v>194</v>
      </c>
      <c r="H365" s="215">
        <v>900</v>
      </c>
      <c r="I365" s="216"/>
      <c r="J365" s="217">
        <f>ROUND(I365*H365,2)</f>
        <v>0</v>
      </c>
      <c r="K365" s="213" t="s">
        <v>141</v>
      </c>
      <c r="L365" s="69"/>
      <c r="M365" s="218" t="s">
        <v>22</v>
      </c>
      <c r="N365" s="219" t="s">
        <v>47</v>
      </c>
      <c r="O365" s="44"/>
      <c r="P365" s="220">
        <f>O365*H365</f>
        <v>0</v>
      </c>
      <c r="Q365" s="220">
        <v>0</v>
      </c>
      <c r="R365" s="220">
        <f>Q365*H365</f>
        <v>0</v>
      </c>
      <c r="S365" s="220">
        <v>0.252</v>
      </c>
      <c r="T365" s="221">
        <f>S365*H365</f>
        <v>226.80000000000001</v>
      </c>
      <c r="AR365" s="21" t="s">
        <v>142</v>
      </c>
      <c r="AT365" s="21" t="s">
        <v>137</v>
      </c>
      <c r="AU365" s="21" t="s">
        <v>87</v>
      </c>
      <c r="AY365" s="21" t="s">
        <v>135</v>
      </c>
      <c r="BE365" s="222">
        <f>IF(N365="základní",J365,0)</f>
        <v>0</v>
      </c>
      <c r="BF365" s="222">
        <f>IF(N365="snížená",J365,0)</f>
        <v>0</v>
      </c>
      <c r="BG365" s="222">
        <f>IF(N365="zákl. přenesená",J365,0)</f>
        <v>0</v>
      </c>
      <c r="BH365" s="222">
        <f>IF(N365="sníž. přenesená",J365,0)</f>
        <v>0</v>
      </c>
      <c r="BI365" s="222">
        <f>IF(N365="nulová",J365,0)</f>
        <v>0</v>
      </c>
      <c r="BJ365" s="21" t="s">
        <v>24</v>
      </c>
      <c r="BK365" s="222">
        <f>ROUND(I365*H365,2)</f>
        <v>0</v>
      </c>
      <c r="BL365" s="21" t="s">
        <v>142</v>
      </c>
      <c r="BM365" s="21" t="s">
        <v>923</v>
      </c>
    </row>
    <row r="366" s="1" customFormat="1" ht="16.5" customHeight="1">
      <c r="B366" s="43"/>
      <c r="C366" s="211" t="s">
        <v>924</v>
      </c>
      <c r="D366" s="211" t="s">
        <v>137</v>
      </c>
      <c r="E366" s="212" t="s">
        <v>925</v>
      </c>
      <c r="F366" s="213" t="s">
        <v>926</v>
      </c>
      <c r="G366" s="214" t="s">
        <v>194</v>
      </c>
      <c r="H366" s="215">
        <v>500</v>
      </c>
      <c r="I366" s="216"/>
      <c r="J366" s="217">
        <f>ROUND(I366*H366,2)</f>
        <v>0</v>
      </c>
      <c r="K366" s="213" t="s">
        <v>141</v>
      </c>
      <c r="L366" s="69"/>
      <c r="M366" s="218" t="s">
        <v>22</v>
      </c>
      <c r="N366" s="219" t="s">
        <v>47</v>
      </c>
      <c r="O366" s="44"/>
      <c r="P366" s="220">
        <f>O366*H366</f>
        <v>0</v>
      </c>
      <c r="Q366" s="220">
        <v>0</v>
      </c>
      <c r="R366" s="220">
        <f>Q366*H366</f>
        <v>0</v>
      </c>
      <c r="S366" s="220">
        <v>0.32400000000000001</v>
      </c>
      <c r="T366" s="221">
        <f>S366*H366</f>
        <v>162</v>
      </c>
      <c r="AR366" s="21" t="s">
        <v>142</v>
      </c>
      <c r="AT366" s="21" t="s">
        <v>137</v>
      </c>
      <c r="AU366" s="21" t="s">
        <v>87</v>
      </c>
      <c r="AY366" s="21" t="s">
        <v>135</v>
      </c>
      <c r="BE366" s="222">
        <f>IF(N366="základní",J366,0)</f>
        <v>0</v>
      </c>
      <c r="BF366" s="222">
        <f>IF(N366="snížená",J366,0)</f>
        <v>0</v>
      </c>
      <c r="BG366" s="222">
        <f>IF(N366="zákl. přenesená",J366,0)</f>
        <v>0</v>
      </c>
      <c r="BH366" s="222">
        <f>IF(N366="sníž. přenesená",J366,0)</f>
        <v>0</v>
      </c>
      <c r="BI366" s="222">
        <f>IF(N366="nulová",J366,0)</f>
        <v>0</v>
      </c>
      <c r="BJ366" s="21" t="s">
        <v>24</v>
      </c>
      <c r="BK366" s="222">
        <f>ROUND(I366*H366,2)</f>
        <v>0</v>
      </c>
      <c r="BL366" s="21" t="s">
        <v>142</v>
      </c>
      <c r="BM366" s="21" t="s">
        <v>927</v>
      </c>
    </row>
    <row r="367" s="1" customFormat="1" ht="16.5" customHeight="1">
      <c r="B367" s="43"/>
      <c r="C367" s="211" t="s">
        <v>928</v>
      </c>
      <c r="D367" s="211" t="s">
        <v>137</v>
      </c>
      <c r="E367" s="212" t="s">
        <v>929</v>
      </c>
      <c r="F367" s="213" t="s">
        <v>930</v>
      </c>
      <c r="G367" s="214" t="s">
        <v>194</v>
      </c>
      <c r="H367" s="215">
        <v>2900</v>
      </c>
      <c r="I367" s="216"/>
      <c r="J367" s="217">
        <f>ROUND(I367*H367,2)</f>
        <v>0</v>
      </c>
      <c r="K367" s="213" t="s">
        <v>22</v>
      </c>
      <c r="L367" s="69"/>
      <c r="M367" s="218" t="s">
        <v>22</v>
      </c>
      <c r="N367" s="219" t="s">
        <v>47</v>
      </c>
      <c r="O367" s="44"/>
      <c r="P367" s="220">
        <f>O367*H367</f>
        <v>0</v>
      </c>
      <c r="Q367" s="220">
        <v>0</v>
      </c>
      <c r="R367" s="220">
        <f>Q367*H367</f>
        <v>0</v>
      </c>
      <c r="S367" s="220">
        <v>0</v>
      </c>
      <c r="T367" s="221">
        <f>S367*H367</f>
        <v>0</v>
      </c>
      <c r="AR367" s="21" t="s">
        <v>142</v>
      </c>
      <c r="AT367" s="21" t="s">
        <v>137</v>
      </c>
      <c r="AU367" s="21" t="s">
        <v>87</v>
      </c>
      <c r="AY367" s="21" t="s">
        <v>135</v>
      </c>
      <c r="BE367" s="222">
        <f>IF(N367="základní",J367,0)</f>
        <v>0</v>
      </c>
      <c r="BF367" s="222">
        <f>IF(N367="snížená",J367,0)</f>
        <v>0</v>
      </c>
      <c r="BG367" s="222">
        <f>IF(N367="zákl. přenesená",J367,0)</f>
        <v>0</v>
      </c>
      <c r="BH367" s="222">
        <f>IF(N367="sníž. přenesená",J367,0)</f>
        <v>0</v>
      </c>
      <c r="BI367" s="222">
        <f>IF(N367="nulová",J367,0)</f>
        <v>0</v>
      </c>
      <c r="BJ367" s="21" t="s">
        <v>24</v>
      </c>
      <c r="BK367" s="222">
        <f>ROUND(I367*H367,2)</f>
        <v>0</v>
      </c>
      <c r="BL367" s="21" t="s">
        <v>142</v>
      </c>
      <c r="BM367" s="21" t="s">
        <v>931</v>
      </c>
    </row>
    <row r="368" s="1" customFormat="1">
      <c r="B368" s="43"/>
      <c r="C368" s="71"/>
      <c r="D368" s="223" t="s">
        <v>144</v>
      </c>
      <c r="E368" s="71"/>
      <c r="F368" s="224" t="s">
        <v>932</v>
      </c>
      <c r="G368" s="71"/>
      <c r="H368" s="71"/>
      <c r="I368" s="182"/>
      <c r="J368" s="71"/>
      <c r="K368" s="71"/>
      <c r="L368" s="69"/>
      <c r="M368" s="225"/>
      <c r="N368" s="44"/>
      <c r="O368" s="44"/>
      <c r="P368" s="44"/>
      <c r="Q368" s="44"/>
      <c r="R368" s="44"/>
      <c r="S368" s="44"/>
      <c r="T368" s="92"/>
      <c r="AT368" s="21" t="s">
        <v>144</v>
      </c>
      <c r="AU368" s="21" t="s">
        <v>87</v>
      </c>
    </row>
    <row r="369" s="1" customFormat="1" ht="16.5" customHeight="1">
      <c r="B369" s="43"/>
      <c r="C369" s="211" t="s">
        <v>933</v>
      </c>
      <c r="D369" s="211" t="s">
        <v>137</v>
      </c>
      <c r="E369" s="212" t="s">
        <v>934</v>
      </c>
      <c r="F369" s="213" t="s">
        <v>935</v>
      </c>
      <c r="G369" s="214" t="s">
        <v>194</v>
      </c>
      <c r="H369" s="215">
        <v>2900</v>
      </c>
      <c r="I369" s="216"/>
      <c r="J369" s="217">
        <f>ROUND(I369*H369,2)</f>
        <v>0</v>
      </c>
      <c r="K369" s="213" t="s">
        <v>141</v>
      </c>
      <c r="L369" s="69"/>
      <c r="M369" s="218" t="s">
        <v>22</v>
      </c>
      <c r="N369" s="219" t="s">
        <v>47</v>
      </c>
      <c r="O369" s="44"/>
      <c r="P369" s="220">
        <f>O369*H369</f>
        <v>0</v>
      </c>
      <c r="Q369" s="220">
        <v>0</v>
      </c>
      <c r="R369" s="220">
        <f>Q369*H369</f>
        <v>0</v>
      </c>
      <c r="S369" s="220">
        <v>0</v>
      </c>
      <c r="T369" s="221">
        <f>S369*H369</f>
        <v>0</v>
      </c>
      <c r="AR369" s="21" t="s">
        <v>142</v>
      </c>
      <c r="AT369" s="21" t="s">
        <v>137</v>
      </c>
      <c r="AU369" s="21" t="s">
        <v>87</v>
      </c>
      <c r="AY369" s="21" t="s">
        <v>135</v>
      </c>
      <c r="BE369" s="222">
        <f>IF(N369="základní",J369,0)</f>
        <v>0</v>
      </c>
      <c r="BF369" s="222">
        <f>IF(N369="snížená",J369,0)</f>
        <v>0</v>
      </c>
      <c r="BG369" s="222">
        <f>IF(N369="zákl. přenesená",J369,0)</f>
        <v>0</v>
      </c>
      <c r="BH369" s="222">
        <f>IF(N369="sníž. přenesená",J369,0)</f>
        <v>0</v>
      </c>
      <c r="BI369" s="222">
        <f>IF(N369="nulová",J369,0)</f>
        <v>0</v>
      </c>
      <c r="BJ369" s="21" t="s">
        <v>24</v>
      </c>
      <c r="BK369" s="222">
        <f>ROUND(I369*H369,2)</f>
        <v>0</v>
      </c>
      <c r="BL369" s="21" t="s">
        <v>142</v>
      </c>
      <c r="BM369" s="21" t="s">
        <v>936</v>
      </c>
    </row>
    <row r="370" s="1" customFormat="1" ht="16.5" customHeight="1">
      <c r="B370" s="43"/>
      <c r="C370" s="211" t="s">
        <v>937</v>
      </c>
      <c r="D370" s="211" t="s">
        <v>137</v>
      </c>
      <c r="E370" s="212" t="s">
        <v>938</v>
      </c>
      <c r="F370" s="213" t="s">
        <v>939</v>
      </c>
      <c r="G370" s="214" t="s">
        <v>204</v>
      </c>
      <c r="H370" s="215">
        <v>180</v>
      </c>
      <c r="I370" s="216"/>
      <c r="J370" s="217">
        <f>ROUND(I370*H370,2)</f>
        <v>0</v>
      </c>
      <c r="K370" s="213" t="s">
        <v>141</v>
      </c>
      <c r="L370" s="69"/>
      <c r="M370" s="218" t="s">
        <v>22</v>
      </c>
      <c r="N370" s="219" t="s">
        <v>47</v>
      </c>
      <c r="O370" s="44"/>
      <c r="P370" s="220">
        <f>O370*H370</f>
        <v>0</v>
      </c>
      <c r="Q370" s="220">
        <v>0</v>
      </c>
      <c r="R370" s="220">
        <f>Q370*H370</f>
        <v>0</v>
      </c>
      <c r="S370" s="220">
        <v>0</v>
      </c>
      <c r="T370" s="221">
        <f>S370*H370</f>
        <v>0</v>
      </c>
      <c r="AR370" s="21" t="s">
        <v>142</v>
      </c>
      <c r="AT370" s="21" t="s">
        <v>137</v>
      </c>
      <c r="AU370" s="21" t="s">
        <v>87</v>
      </c>
      <c r="AY370" s="21" t="s">
        <v>135</v>
      </c>
      <c r="BE370" s="222">
        <f>IF(N370="základní",J370,0)</f>
        <v>0</v>
      </c>
      <c r="BF370" s="222">
        <f>IF(N370="snížená",J370,0)</f>
        <v>0</v>
      </c>
      <c r="BG370" s="222">
        <f>IF(N370="zákl. přenesená",J370,0)</f>
        <v>0</v>
      </c>
      <c r="BH370" s="222">
        <f>IF(N370="sníž. přenesená",J370,0)</f>
        <v>0</v>
      </c>
      <c r="BI370" s="222">
        <f>IF(N370="nulová",J370,0)</f>
        <v>0</v>
      </c>
      <c r="BJ370" s="21" t="s">
        <v>24</v>
      </c>
      <c r="BK370" s="222">
        <f>ROUND(I370*H370,2)</f>
        <v>0</v>
      </c>
      <c r="BL370" s="21" t="s">
        <v>142</v>
      </c>
      <c r="BM370" s="21" t="s">
        <v>940</v>
      </c>
    </row>
    <row r="371" s="1" customFormat="1" ht="25.5" customHeight="1">
      <c r="B371" s="43"/>
      <c r="C371" s="211" t="s">
        <v>941</v>
      </c>
      <c r="D371" s="211" t="s">
        <v>137</v>
      </c>
      <c r="E371" s="212" t="s">
        <v>942</v>
      </c>
      <c r="F371" s="213" t="s">
        <v>943</v>
      </c>
      <c r="G371" s="214" t="s">
        <v>140</v>
      </c>
      <c r="H371" s="215">
        <v>4000</v>
      </c>
      <c r="I371" s="216"/>
      <c r="J371" s="217">
        <f>ROUND(I371*H371,2)</f>
        <v>0</v>
      </c>
      <c r="K371" s="213" t="s">
        <v>141</v>
      </c>
      <c r="L371" s="69"/>
      <c r="M371" s="218" t="s">
        <v>22</v>
      </c>
      <c r="N371" s="219" t="s">
        <v>47</v>
      </c>
      <c r="O371" s="44"/>
      <c r="P371" s="220">
        <f>O371*H371</f>
        <v>0</v>
      </c>
      <c r="Q371" s="220">
        <v>0</v>
      </c>
      <c r="R371" s="220">
        <f>Q371*H371</f>
        <v>0</v>
      </c>
      <c r="S371" s="220">
        <v>0</v>
      </c>
      <c r="T371" s="221">
        <f>S371*H371</f>
        <v>0</v>
      </c>
      <c r="AR371" s="21" t="s">
        <v>142</v>
      </c>
      <c r="AT371" s="21" t="s">
        <v>137</v>
      </c>
      <c r="AU371" s="21" t="s">
        <v>87</v>
      </c>
      <c r="AY371" s="21" t="s">
        <v>135</v>
      </c>
      <c r="BE371" s="222">
        <f>IF(N371="základní",J371,0)</f>
        <v>0</v>
      </c>
      <c r="BF371" s="222">
        <f>IF(N371="snížená",J371,0)</f>
        <v>0</v>
      </c>
      <c r="BG371" s="222">
        <f>IF(N371="zákl. přenesená",J371,0)</f>
        <v>0</v>
      </c>
      <c r="BH371" s="222">
        <f>IF(N371="sníž. přenesená",J371,0)</f>
        <v>0</v>
      </c>
      <c r="BI371" s="222">
        <f>IF(N371="nulová",J371,0)</f>
        <v>0</v>
      </c>
      <c r="BJ371" s="21" t="s">
        <v>24</v>
      </c>
      <c r="BK371" s="222">
        <f>ROUND(I371*H371,2)</f>
        <v>0</v>
      </c>
      <c r="BL371" s="21" t="s">
        <v>142</v>
      </c>
      <c r="BM371" s="21" t="s">
        <v>944</v>
      </c>
    </row>
    <row r="372" s="1" customFormat="1">
      <c r="B372" s="43"/>
      <c r="C372" s="71"/>
      <c r="D372" s="223" t="s">
        <v>144</v>
      </c>
      <c r="E372" s="71"/>
      <c r="F372" s="224" t="s">
        <v>945</v>
      </c>
      <c r="G372" s="71"/>
      <c r="H372" s="71"/>
      <c r="I372" s="182"/>
      <c r="J372" s="71"/>
      <c r="K372" s="71"/>
      <c r="L372" s="69"/>
      <c r="M372" s="225"/>
      <c r="N372" s="44"/>
      <c r="O372" s="44"/>
      <c r="P372" s="44"/>
      <c r="Q372" s="44"/>
      <c r="R372" s="44"/>
      <c r="S372" s="44"/>
      <c r="T372" s="92"/>
      <c r="AT372" s="21" t="s">
        <v>144</v>
      </c>
      <c r="AU372" s="21" t="s">
        <v>87</v>
      </c>
    </row>
    <row r="373" s="1" customFormat="1" ht="25.5" customHeight="1">
      <c r="B373" s="43"/>
      <c r="C373" s="211" t="s">
        <v>946</v>
      </c>
      <c r="D373" s="211" t="s">
        <v>137</v>
      </c>
      <c r="E373" s="212" t="s">
        <v>947</v>
      </c>
      <c r="F373" s="213" t="s">
        <v>948</v>
      </c>
      <c r="G373" s="214" t="s">
        <v>140</v>
      </c>
      <c r="H373" s="215">
        <v>120000</v>
      </c>
      <c r="I373" s="216"/>
      <c r="J373" s="217">
        <f>ROUND(I373*H373,2)</f>
        <v>0</v>
      </c>
      <c r="K373" s="213" t="s">
        <v>141</v>
      </c>
      <c r="L373" s="69"/>
      <c r="M373" s="218" t="s">
        <v>22</v>
      </c>
      <c r="N373" s="219" t="s">
        <v>47</v>
      </c>
      <c r="O373" s="44"/>
      <c r="P373" s="220">
        <f>O373*H373</f>
        <v>0</v>
      </c>
      <c r="Q373" s="220">
        <v>0</v>
      </c>
      <c r="R373" s="220">
        <f>Q373*H373</f>
        <v>0</v>
      </c>
      <c r="S373" s="220">
        <v>0</v>
      </c>
      <c r="T373" s="221">
        <f>S373*H373</f>
        <v>0</v>
      </c>
      <c r="AR373" s="21" t="s">
        <v>142</v>
      </c>
      <c r="AT373" s="21" t="s">
        <v>137</v>
      </c>
      <c r="AU373" s="21" t="s">
        <v>87</v>
      </c>
      <c r="AY373" s="21" t="s">
        <v>135</v>
      </c>
      <c r="BE373" s="222">
        <f>IF(N373="základní",J373,0)</f>
        <v>0</v>
      </c>
      <c r="BF373" s="222">
        <f>IF(N373="snížená",J373,0)</f>
        <v>0</v>
      </c>
      <c r="BG373" s="222">
        <f>IF(N373="zákl. přenesená",J373,0)</f>
        <v>0</v>
      </c>
      <c r="BH373" s="222">
        <f>IF(N373="sníž. přenesená",J373,0)</f>
        <v>0</v>
      </c>
      <c r="BI373" s="222">
        <f>IF(N373="nulová",J373,0)</f>
        <v>0</v>
      </c>
      <c r="BJ373" s="21" t="s">
        <v>24</v>
      </c>
      <c r="BK373" s="222">
        <f>ROUND(I373*H373,2)</f>
        <v>0</v>
      </c>
      <c r="BL373" s="21" t="s">
        <v>142</v>
      </c>
      <c r="BM373" s="21" t="s">
        <v>949</v>
      </c>
    </row>
    <row r="374" s="1" customFormat="1" ht="25.5" customHeight="1">
      <c r="B374" s="43"/>
      <c r="C374" s="211" t="s">
        <v>950</v>
      </c>
      <c r="D374" s="211" t="s">
        <v>137</v>
      </c>
      <c r="E374" s="212" t="s">
        <v>951</v>
      </c>
      <c r="F374" s="213" t="s">
        <v>952</v>
      </c>
      <c r="G374" s="214" t="s">
        <v>140</v>
      </c>
      <c r="H374" s="215">
        <v>4000</v>
      </c>
      <c r="I374" s="216"/>
      <c r="J374" s="217">
        <f>ROUND(I374*H374,2)</f>
        <v>0</v>
      </c>
      <c r="K374" s="213" t="s">
        <v>141</v>
      </c>
      <c r="L374" s="69"/>
      <c r="M374" s="218" t="s">
        <v>22</v>
      </c>
      <c r="N374" s="219" t="s">
        <v>47</v>
      </c>
      <c r="O374" s="44"/>
      <c r="P374" s="220">
        <f>O374*H374</f>
        <v>0</v>
      </c>
      <c r="Q374" s="220">
        <v>0</v>
      </c>
      <c r="R374" s="220">
        <f>Q374*H374</f>
        <v>0</v>
      </c>
      <c r="S374" s="220">
        <v>0</v>
      </c>
      <c r="T374" s="221">
        <f>S374*H374</f>
        <v>0</v>
      </c>
      <c r="AR374" s="21" t="s">
        <v>142</v>
      </c>
      <c r="AT374" s="21" t="s">
        <v>137</v>
      </c>
      <c r="AU374" s="21" t="s">
        <v>87</v>
      </c>
      <c r="AY374" s="21" t="s">
        <v>135</v>
      </c>
      <c r="BE374" s="222">
        <f>IF(N374="základní",J374,0)</f>
        <v>0</v>
      </c>
      <c r="BF374" s="222">
        <f>IF(N374="snížená",J374,0)</f>
        <v>0</v>
      </c>
      <c r="BG374" s="222">
        <f>IF(N374="zákl. přenesená",J374,0)</f>
        <v>0</v>
      </c>
      <c r="BH374" s="222">
        <f>IF(N374="sníž. přenesená",J374,0)</f>
        <v>0</v>
      </c>
      <c r="BI374" s="222">
        <f>IF(N374="nulová",J374,0)</f>
        <v>0</v>
      </c>
      <c r="BJ374" s="21" t="s">
        <v>24</v>
      </c>
      <c r="BK374" s="222">
        <f>ROUND(I374*H374,2)</f>
        <v>0</v>
      </c>
      <c r="BL374" s="21" t="s">
        <v>142</v>
      </c>
      <c r="BM374" s="21" t="s">
        <v>953</v>
      </c>
    </row>
    <row r="375" s="1" customFormat="1" ht="25.5" customHeight="1">
      <c r="B375" s="43"/>
      <c r="C375" s="211" t="s">
        <v>954</v>
      </c>
      <c r="D375" s="211" t="s">
        <v>137</v>
      </c>
      <c r="E375" s="212" t="s">
        <v>955</v>
      </c>
      <c r="F375" s="213" t="s">
        <v>956</v>
      </c>
      <c r="G375" s="214" t="s">
        <v>153</v>
      </c>
      <c r="H375" s="215">
        <v>400</v>
      </c>
      <c r="I375" s="216"/>
      <c r="J375" s="217">
        <f>ROUND(I375*H375,2)</f>
        <v>0</v>
      </c>
      <c r="K375" s="213" t="s">
        <v>141</v>
      </c>
      <c r="L375" s="69"/>
      <c r="M375" s="218" t="s">
        <v>22</v>
      </c>
      <c r="N375" s="219" t="s">
        <v>47</v>
      </c>
      <c r="O375" s="44"/>
      <c r="P375" s="220">
        <f>O375*H375</f>
        <v>0</v>
      </c>
      <c r="Q375" s="220">
        <v>0</v>
      </c>
      <c r="R375" s="220">
        <f>Q375*H375</f>
        <v>0</v>
      </c>
      <c r="S375" s="220">
        <v>0</v>
      </c>
      <c r="T375" s="221">
        <f>S375*H375</f>
        <v>0</v>
      </c>
      <c r="AR375" s="21" t="s">
        <v>142</v>
      </c>
      <c r="AT375" s="21" t="s">
        <v>137</v>
      </c>
      <c r="AU375" s="21" t="s">
        <v>87</v>
      </c>
      <c r="AY375" s="21" t="s">
        <v>135</v>
      </c>
      <c r="BE375" s="222">
        <f>IF(N375="základní",J375,0)</f>
        <v>0</v>
      </c>
      <c r="BF375" s="222">
        <f>IF(N375="snížená",J375,0)</f>
        <v>0</v>
      </c>
      <c r="BG375" s="222">
        <f>IF(N375="zákl. přenesená",J375,0)</f>
        <v>0</v>
      </c>
      <c r="BH375" s="222">
        <f>IF(N375="sníž. přenesená",J375,0)</f>
        <v>0</v>
      </c>
      <c r="BI375" s="222">
        <f>IF(N375="nulová",J375,0)</f>
        <v>0</v>
      </c>
      <c r="BJ375" s="21" t="s">
        <v>24</v>
      </c>
      <c r="BK375" s="222">
        <f>ROUND(I375*H375,2)</f>
        <v>0</v>
      </c>
      <c r="BL375" s="21" t="s">
        <v>142</v>
      </c>
      <c r="BM375" s="21" t="s">
        <v>957</v>
      </c>
    </row>
    <row r="376" s="1" customFormat="1" ht="25.5" customHeight="1">
      <c r="B376" s="43"/>
      <c r="C376" s="211" t="s">
        <v>958</v>
      </c>
      <c r="D376" s="211" t="s">
        <v>137</v>
      </c>
      <c r="E376" s="212" t="s">
        <v>959</v>
      </c>
      <c r="F376" s="213" t="s">
        <v>960</v>
      </c>
      <c r="G376" s="214" t="s">
        <v>153</v>
      </c>
      <c r="H376" s="215">
        <v>2400</v>
      </c>
      <c r="I376" s="216"/>
      <c r="J376" s="217">
        <f>ROUND(I376*H376,2)</f>
        <v>0</v>
      </c>
      <c r="K376" s="213" t="s">
        <v>141</v>
      </c>
      <c r="L376" s="69"/>
      <c r="M376" s="218" t="s">
        <v>22</v>
      </c>
      <c r="N376" s="219" t="s">
        <v>47</v>
      </c>
      <c r="O376" s="44"/>
      <c r="P376" s="220">
        <f>O376*H376</f>
        <v>0</v>
      </c>
      <c r="Q376" s="220">
        <v>0</v>
      </c>
      <c r="R376" s="220">
        <f>Q376*H376</f>
        <v>0</v>
      </c>
      <c r="S376" s="220">
        <v>0</v>
      </c>
      <c r="T376" s="221">
        <f>S376*H376</f>
        <v>0</v>
      </c>
      <c r="AR376" s="21" t="s">
        <v>142</v>
      </c>
      <c r="AT376" s="21" t="s">
        <v>137</v>
      </c>
      <c r="AU376" s="21" t="s">
        <v>87</v>
      </c>
      <c r="AY376" s="21" t="s">
        <v>135</v>
      </c>
      <c r="BE376" s="222">
        <f>IF(N376="základní",J376,0)</f>
        <v>0</v>
      </c>
      <c r="BF376" s="222">
        <f>IF(N376="snížená",J376,0)</f>
        <v>0</v>
      </c>
      <c r="BG376" s="222">
        <f>IF(N376="zákl. přenesená",J376,0)</f>
        <v>0</v>
      </c>
      <c r="BH376" s="222">
        <f>IF(N376="sníž. přenesená",J376,0)</f>
        <v>0</v>
      </c>
      <c r="BI376" s="222">
        <f>IF(N376="nulová",J376,0)</f>
        <v>0</v>
      </c>
      <c r="BJ376" s="21" t="s">
        <v>24</v>
      </c>
      <c r="BK376" s="222">
        <f>ROUND(I376*H376,2)</f>
        <v>0</v>
      </c>
      <c r="BL376" s="21" t="s">
        <v>142</v>
      </c>
      <c r="BM376" s="21" t="s">
        <v>961</v>
      </c>
    </row>
    <row r="377" s="1" customFormat="1" ht="25.5" customHeight="1">
      <c r="B377" s="43"/>
      <c r="C377" s="211" t="s">
        <v>962</v>
      </c>
      <c r="D377" s="211" t="s">
        <v>137</v>
      </c>
      <c r="E377" s="212" t="s">
        <v>963</v>
      </c>
      <c r="F377" s="213" t="s">
        <v>964</v>
      </c>
      <c r="G377" s="214" t="s">
        <v>153</v>
      </c>
      <c r="H377" s="215">
        <v>400</v>
      </c>
      <c r="I377" s="216"/>
      <c r="J377" s="217">
        <f>ROUND(I377*H377,2)</f>
        <v>0</v>
      </c>
      <c r="K377" s="213" t="s">
        <v>141</v>
      </c>
      <c r="L377" s="69"/>
      <c r="M377" s="218" t="s">
        <v>22</v>
      </c>
      <c r="N377" s="219" t="s">
        <v>47</v>
      </c>
      <c r="O377" s="44"/>
      <c r="P377" s="220">
        <f>O377*H377</f>
        <v>0</v>
      </c>
      <c r="Q377" s="220">
        <v>0</v>
      </c>
      <c r="R377" s="220">
        <f>Q377*H377</f>
        <v>0</v>
      </c>
      <c r="S377" s="220">
        <v>0</v>
      </c>
      <c r="T377" s="221">
        <f>S377*H377</f>
        <v>0</v>
      </c>
      <c r="AR377" s="21" t="s">
        <v>142</v>
      </c>
      <c r="AT377" s="21" t="s">
        <v>137</v>
      </c>
      <c r="AU377" s="21" t="s">
        <v>87</v>
      </c>
      <c r="AY377" s="21" t="s">
        <v>135</v>
      </c>
      <c r="BE377" s="222">
        <f>IF(N377="základní",J377,0)</f>
        <v>0</v>
      </c>
      <c r="BF377" s="222">
        <f>IF(N377="snížená",J377,0)</f>
        <v>0</v>
      </c>
      <c r="BG377" s="222">
        <f>IF(N377="zákl. přenesená",J377,0)</f>
        <v>0</v>
      </c>
      <c r="BH377" s="222">
        <f>IF(N377="sníž. přenesená",J377,0)</f>
        <v>0</v>
      </c>
      <c r="BI377" s="222">
        <f>IF(N377="nulová",J377,0)</f>
        <v>0</v>
      </c>
      <c r="BJ377" s="21" t="s">
        <v>24</v>
      </c>
      <c r="BK377" s="222">
        <f>ROUND(I377*H377,2)</f>
        <v>0</v>
      </c>
      <c r="BL377" s="21" t="s">
        <v>142</v>
      </c>
      <c r="BM377" s="21" t="s">
        <v>965</v>
      </c>
    </row>
    <row r="378" s="1" customFormat="1" ht="25.5" customHeight="1">
      <c r="B378" s="43"/>
      <c r="C378" s="211" t="s">
        <v>966</v>
      </c>
      <c r="D378" s="211" t="s">
        <v>137</v>
      </c>
      <c r="E378" s="212" t="s">
        <v>967</v>
      </c>
      <c r="F378" s="213" t="s">
        <v>968</v>
      </c>
      <c r="G378" s="214" t="s">
        <v>204</v>
      </c>
      <c r="H378" s="215">
        <v>80</v>
      </c>
      <c r="I378" s="216"/>
      <c r="J378" s="217">
        <f>ROUND(I378*H378,2)</f>
        <v>0</v>
      </c>
      <c r="K378" s="213" t="s">
        <v>141</v>
      </c>
      <c r="L378" s="69"/>
      <c r="M378" s="218" t="s">
        <v>22</v>
      </c>
      <c r="N378" s="219" t="s">
        <v>47</v>
      </c>
      <c r="O378" s="44"/>
      <c r="P378" s="220">
        <f>O378*H378</f>
        <v>0</v>
      </c>
      <c r="Q378" s="220">
        <v>0</v>
      </c>
      <c r="R378" s="220">
        <f>Q378*H378</f>
        <v>0</v>
      </c>
      <c r="S378" s="220">
        <v>0</v>
      </c>
      <c r="T378" s="221">
        <f>S378*H378</f>
        <v>0</v>
      </c>
      <c r="AR378" s="21" t="s">
        <v>142</v>
      </c>
      <c r="AT378" s="21" t="s">
        <v>137</v>
      </c>
      <c r="AU378" s="21" t="s">
        <v>87</v>
      </c>
      <c r="AY378" s="21" t="s">
        <v>135</v>
      </c>
      <c r="BE378" s="222">
        <f>IF(N378="základní",J378,0)</f>
        <v>0</v>
      </c>
      <c r="BF378" s="222">
        <f>IF(N378="snížená",J378,0)</f>
        <v>0</v>
      </c>
      <c r="BG378" s="222">
        <f>IF(N378="zákl. přenesená",J378,0)</f>
        <v>0</v>
      </c>
      <c r="BH378" s="222">
        <f>IF(N378="sníž. přenesená",J378,0)</f>
        <v>0</v>
      </c>
      <c r="BI378" s="222">
        <f>IF(N378="nulová",J378,0)</f>
        <v>0</v>
      </c>
      <c r="BJ378" s="21" t="s">
        <v>24</v>
      </c>
      <c r="BK378" s="222">
        <f>ROUND(I378*H378,2)</f>
        <v>0</v>
      </c>
      <c r="BL378" s="21" t="s">
        <v>142</v>
      </c>
      <c r="BM378" s="21" t="s">
        <v>969</v>
      </c>
    </row>
    <row r="379" s="1" customFormat="1">
      <c r="B379" s="43"/>
      <c r="C379" s="71"/>
      <c r="D379" s="223" t="s">
        <v>144</v>
      </c>
      <c r="E379" s="71"/>
      <c r="F379" s="224" t="s">
        <v>970</v>
      </c>
      <c r="G379" s="71"/>
      <c r="H379" s="71"/>
      <c r="I379" s="182"/>
      <c r="J379" s="71"/>
      <c r="K379" s="71"/>
      <c r="L379" s="69"/>
      <c r="M379" s="225"/>
      <c r="N379" s="44"/>
      <c r="O379" s="44"/>
      <c r="P379" s="44"/>
      <c r="Q379" s="44"/>
      <c r="R379" s="44"/>
      <c r="S379" s="44"/>
      <c r="T379" s="92"/>
      <c r="AT379" s="21" t="s">
        <v>144</v>
      </c>
      <c r="AU379" s="21" t="s">
        <v>87</v>
      </c>
    </row>
    <row r="380" s="1" customFormat="1" ht="25.5" customHeight="1">
      <c r="B380" s="43"/>
      <c r="C380" s="211" t="s">
        <v>971</v>
      </c>
      <c r="D380" s="211" t="s">
        <v>137</v>
      </c>
      <c r="E380" s="212" t="s">
        <v>972</v>
      </c>
      <c r="F380" s="213" t="s">
        <v>973</v>
      </c>
      <c r="G380" s="214" t="s">
        <v>158</v>
      </c>
      <c r="H380" s="215">
        <v>40</v>
      </c>
      <c r="I380" s="216"/>
      <c r="J380" s="217">
        <f>ROUND(I380*H380,2)</f>
        <v>0</v>
      </c>
      <c r="K380" s="213" t="s">
        <v>141</v>
      </c>
      <c r="L380" s="69"/>
      <c r="M380" s="218" t="s">
        <v>22</v>
      </c>
      <c r="N380" s="219" t="s">
        <v>47</v>
      </c>
      <c r="O380" s="44"/>
      <c r="P380" s="220">
        <f>O380*H380</f>
        <v>0</v>
      </c>
      <c r="Q380" s="220">
        <v>0</v>
      </c>
      <c r="R380" s="220">
        <f>Q380*H380</f>
        <v>0</v>
      </c>
      <c r="S380" s="220">
        <v>0</v>
      </c>
      <c r="T380" s="221">
        <f>S380*H380</f>
        <v>0</v>
      </c>
      <c r="AR380" s="21" t="s">
        <v>142</v>
      </c>
      <c r="AT380" s="21" t="s">
        <v>137</v>
      </c>
      <c r="AU380" s="21" t="s">
        <v>87</v>
      </c>
      <c r="AY380" s="21" t="s">
        <v>135</v>
      </c>
      <c r="BE380" s="222">
        <f>IF(N380="základní",J380,0)</f>
        <v>0</v>
      </c>
      <c r="BF380" s="222">
        <f>IF(N380="snížená",J380,0)</f>
        <v>0</v>
      </c>
      <c r="BG380" s="222">
        <f>IF(N380="zákl. přenesená",J380,0)</f>
        <v>0</v>
      </c>
      <c r="BH380" s="222">
        <f>IF(N380="sníž. přenesená",J380,0)</f>
        <v>0</v>
      </c>
      <c r="BI380" s="222">
        <f>IF(N380="nulová",J380,0)</f>
        <v>0</v>
      </c>
      <c r="BJ380" s="21" t="s">
        <v>24</v>
      </c>
      <c r="BK380" s="222">
        <f>ROUND(I380*H380,2)</f>
        <v>0</v>
      </c>
      <c r="BL380" s="21" t="s">
        <v>142</v>
      </c>
      <c r="BM380" s="21" t="s">
        <v>974</v>
      </c>
    </row>
    <row r="381" s="1" customFormat="1" ht="25.5" customHeight="1">
      <c r="B381" s="43"/>
      <c r="C381" s="211" t="s">
        <v>975</v>
      </c>
      <c r="D381" s="211" t="s">
        <v>137</v>
      </c>
      <c r="E381" s="212" t="s">
        <v>976</v>
      </c>
      <c r="F381" s="213" t="s">
        <v>977</v>
      </c>
      <c r="G381" s="214" t="s">
        <v>158</v>
      </c>
      <c r="H381" s="215">
        <v>120</v>
      </c>
      <c r="I381" s="216"/>
      <c r="J381" s="217">
        <f>ROUND(I381*H381,2)</f>
        <v>0</v>
      </c>
      <c r="K381" s="213" t="s">
        <v>141</v>
      </c>
      <c r="L381" s="69"/>
      <c r="M381" s="218" t="s">
        <v>22</v>
      </c>
      <c r="N381" s="219" t="s">
        <v>47</v>
      </c>
      <c r="O381" s="44"/>
      <c r="P381" s="220">
        <f>O381*H381</f>
        <v>0</v>
      </c>
      <c r="Q381" s="220">
        <v>0</v>
      </c>
      <c r="R381" s="220">
        <f>Q381*H381</f>
        <v>0</v>
      </c>
      <c r="S381" s="220">
        <v>0</v>
      </c>
      <c r="T381" s="221">
        <f>S381*H381</f>
        <v>0</v>
      </c>
      <c r="AR381" s="21" t="s">
        <v>142</v>
      </c>
      <c r="AT381" s="21" t="s">
        <v>137</v>
      </c>
      <c r="AU381" s="21" t="s">
        <v>87</v>
      </c>
      <c r="AY381" s="21" t="s">
        <v>135</v>
      </c>
      <c r="BE381" s="222">
        <f>IF(N381="základní",J381,0)</f>
        <v>0</v>
      </c>
      <c r="BF381" s="222">
        <f>IF(N381="snížená",J381,0)</f>
        <v>0</v>
      </c>
      <c r="BG381" s="222">
        <f>IF(N381="zákl. přenesená",J381,0)</f>
        <v>0</v>
      </c>
      <c r="BH381" s="222">
        <f>IF(N381="sníž. přenesená",J381,0)</f>
        <v>0</v>
      </c>
      <c r="BI381" s="222">
        <f>IF(N381="nulová",J381,0)</f>
        <v>0</v>
      </c>
      <c r="BJ381" s="21" t="s">
        <v>24</v>
      </c>
      <c r="BK381" s="222">
        <f>ROUND(I381*H381,2)</f>
        <v>0</v>
      </c>
      <c r="BL381" s="21" t="s">
        <v>142</v>
      </c>
      <c r="BM381" s="21" t="s">
        <v>978</v>
      </c>
    </row>
    <row r="382" s="1" customFormat="1" ht="25.5" customHeight="1">
      <c r="B382" s="43"/>
      <c r="C382" s="211" t="s">
        <v>979</v>
      </c>
      <c r="D382" s="211" t="s">
        <v>137</v>
      </c>
      <c r="E382" s="212" t="s">
        <v>980</v>
      </c>
      <c r="F382" s="213" t="s">
        <v>981</v>
      </c>
      <c r="G382" s="214" t="s">
        <v>158</v>
      </c>
      <c r="H382" s="215">
        <v>40</v>
      </c>
      <c r="I382" s="216"/>
      <c r="J382" s="217">
        <f>ROUND(I382*H382,2)</f>
        <v>0</v>
      </c>
      <c r="K382" s="213" t="s">
        <v>141</v>
      </c>
      <c r="L382" s="69"/>
      <c r="M382" s="218" t="s">
        <v>22</v>
      </c>
      <c r="N382" s="219" t="s">
        <v>47</v>
      </c>
      <c r="O382" s="44"/>
      <c r="P382" s="220">
        <f>O382*H382</f>
        <v>0</v>
      </c>
      <c r="Q382" s="220">
        <v>0</v>
      </c>
      <c r="R382" s="220">
        <f>Q382*H382</f>
        <v>0</v>
      </c>
      <c r="S382" s="220">
        <v>0</v>
      </c>
      <c r="T382" s="221">
        <f>S382*H382</f>
        <v>0</v>
      </c>
      <c r="AR382" s="21" t="s">
        <v>142</v>
      </c>
      <c r="AT382" s="21" t="s">
        <v>137</v>
      </c>
      <c r="AU382" s="21" t="s">
        <v>87</v>
      </c>
      <c r="AY382" s="21" t="s">
        <v>135</v>
      </c>
      <c r="BE382" s="222">
        <f>IF(N382="základní",J382,0)</f>
        <v>0</v>
      </c>
      <c r="BF382" s="222">
        <f>IF(N382="snížená",J382,0)</f>
        <v>0</v>
      </c>
      <c r="BG382" s="222">
        <f>IF(N382="zákl. přenesená",J382,0)</f>
        <v>0</v>
      </c>
      <c r="BH382" s="222">
        <f>IF(N382="sníž. přenesená",J382,0)</f>
        <v>0</v>
      </c>
      <c r="BI382" s="222">
        <f>IF(N382="nulová",J382,0)</f>
        <v>0</v>
      </c>
      <c r="BJ382" s="21" t="s">
        <v>24</v>
      </c>
      <c r="BK382" s="222">
        <f>ROUND(I382*H382,2)</f>
        <v>0</v>
      </c>
      <c r="BL382" s="21" t="s">
        <v>142</v>
      </c>
      <c r="BM382" s="21" t="s">
        <v>982</v>
      </c>
    </row>
    <row r="383" s="1" customFormat="1" ht="25.5" customHeight="1">
      <c r="B383" s="43"/>
      <c r="C383" s="211" t="s">
        <v>983</v>
      </c>
      <c r="D383" s="211" t="s">
        <v>137</v>
      </c>
      <c r="E383" s="212" t="s">
        <v>984</v>
      </c>
      <c r="F383" s="213" t="s">
        <v>985</v>
      </c>
      <c r="G383" s="214" t="s">
        <v>140</v>
      </c>
      <c r="H383" s="215">
        <v>300</v>
      </c>
      <c r="I383" s="216"/>
      <c r="J383" s="217">
        <f>ROUND(I383*H383,2)</f>
        <v>0</v>
      </c>
      <c r="K383" s="213" t="s">
        <v>141</v>
      </c>
      <c r="L383" s="69"/>
      <c r="M383" s="218" t="s">
        <v>22</v>
      </c>
      <c r="N383" s="219" t="s">
        <v>47</v>
      </c>
      <c r="O383" s="44"/>
      <c r="P383" s="220">
        <f>O383*H383</f>
        <v>0</v>
      </c>
      <c r="Q383" s="220">
        <v>0.00012999999999999999</v>
      </c>
      <c r="R383" s="220">
        <f>Q383*H383</f>
        <v>0.039</v>
      </c>
      <c r="S383" s="220">
        <v>0</v>
      </c>
      <c r="T383" s="221">
        <f>S383*H383</f>
        <v>0</v>
      </c>
      <c r="AR383" s="21" t="s">
        <v>142</v>
      </c>
      <c r="AT383" s="21" t="s">
        <v>137</v>
      </c>
      <c r="AU383" s="21" t="s">
        <v>87</v>
      </c>
      <c r="AY383" s="21" t="s">
        <v>135</v>
      </c>
      <c r="BE383" s="222">
        <f>IF(N383="základní",J383,0)</f>
        <v>0</v>
      </c>
      <c r="BF383" s="222">
        <f>IF(N383="snížená",J383,0)</f>
        <v>0</v>
      </c>
      <c r="BG383" s="222">
        <f>IF(N383="zákl. přenesená",J383,0)</f>
        <v>0</v>
      </c>
      <c r="BH383" s="222">
        <f>IF(N383="sníž. přenesená",J383,0)</f>
        <v>0</v>
      </c>
      <c r="BI383" s="222">
        <f>IF(N383="nulová",J383,0)</f>
        <v>0</v>
      </c>
      <c r="BJ383" s="21" t="s">
        <v>24</v>
      </c>
      <c r="BK383" s="222">
        <f>ROUND(I383*H383,2)</f>
        <v>0</v>
      </c>
      <c r="BL383" s="21" t="s">
        <v>142</v>
      </c>
      <c r="BM383" s="21" t="s">
        <v>986</v>
      </c>
    </row>
    <row r="384" s="1" customFormat="1">
      <c r="B384" s="43"/>
      <c r="C384" s="71"/>
      <c r="D384" s="223" t="s">
        <v>144</v>
      </c>
      <c r="E384" s="71"/>
      <c r="F384" s="224" t="s">
        <v>987</v>
      </c>
      <c r="G384" s="71"/>
      <c r="H384" s="71"/>
      <c r="I384" s="182"/>
      <c r="J384" s="71"/>
      <c r="K384" s="71"/>
      <c r="L384" s="69"/>
      <c r="M384" s="225"/>
      <c r="N384" s="44"/>
      <c r="O384" s="44"/>
      <c r="P384" s="44"/>
      <c r="Q384" s="44"/>
      <c r="R384" s="44"/>
      <c r="S384" s="44"/>
      <c r="T384" s="92"/>
      <c r="AT384" s="21" t="s">
        <v>144</v>
      </c>
      <c r="AU384" s="21" t="s">
        <v>87</v>
      </c>
    </row>
    <row r="385" s="1" customFormat="1" ht="25.5" customHeight="1">
      <c r="B385" s="43"/>
      <c r="C385" s="211" t="s">
        <v>988</v>
      </c>
      <c r="D385" s="211" t="s">
        <v>137</v>
      </c>
      <c r="E385" s="212" t="s">
        <v>989</v>
      </c>
      <c r="F385" s="213" t="s">
        <v>990</v>
      </c>
      <c r="G385" s="214" t="s">
        <v>140</v>
      </c>
      <c r="H385" s="215">
        <v>60</v>
      </c>
      <c r="I385" s="216"/>
      <c r="J385" s="217">
        <f>ROUND(I385*H385,2)</f>
        <v>0</v>
      </c>
      <c r="K385" s="213" t="s">
        <v>141</v>
      </c>
      <c r="L385" s="69"/>
      <c r="M385" s="218" t="s">
        <v>22</v>
      </c>
      <c r="N385" s="219" t="s">
        <v>47</v>
      </c>
      <c r="O385" s="44"/>
      <c r="P385" s="220">
        <f>O385*H385</f>
        <v>0</v>
      </c>
      <c r="Q385" s="220">
        <v>0.00021000000000000001</v>
      </c>
      <c r="R385" s="220">
        <f>Q385*H385</f>
        <v>0.0126</v>
      </c>
      <c r="S385" s="220">
        <v>0</v>
      </c>
      <c r="T385" s="221">
        <f>S385*H385</f>
        <v>0</v>
      </c>
      <c r="AR385" s="21" t="s">
        <v>142</v>
      </c>
      <c r="AT385" s="21" t="s">
        <v>137</v>
      </c>
      <c r="AU385" s="21" t="s">
        <v>87</v>
      </c>
      <c r="AY385" s="21" t="s">
        <v>135</v>
      </c>
      <c r="BE385" s="222">
        <f>IF(N385="základní",J385,0)</f>
        <v>0</v>
      </c>
      <c r="BF385" s="222">
        <f>IF(N385="snížená",J385,0)</f>
        <v>0</v>
      </c>
      <c r="BG385" s="222">
        <f>IF(N385="zákl. přenesená",J385,0)</f>
        <v>0</v>
      </c>
      <c r="BH385" s="222">
        <f>IF(N385="sníž. přenesená",J385,0)</f>
        <v>0</v>
      </c>
      <c r="BI385" s="222">
        <f>IF(N385="nulová",J385,0)</f>
        <v>0</v>
      </c>
      <c r="BJ385" s="21" t="s">
        <v>24</v>
      </c>
      <c r="BK385" s="222">
        <f>ROUND(I385*H385,2)</f>
        <v>0</v>
      </c>
      <c r="BL385" s="21" t="s">
        <v>142</v>
      </c>
      <c r="BM385" s="21" t="s">
        <v>991</v>
      </c>
    </row>
    <row r="386" s="1" customFormat="1" ht="16.5" customHeight="1">
      <c r="B386" s="43"/>
      <c r="C386" s="211" t="s">
        <v>992</v>
      </c>
      <c r="D386" s="211" t="s">
        <v>137</v>
      </c>
      <c r="E386" s="212" t="s">
        <v>993</v>
      </c>
      <c r="F386" s="213" t="s">
        <v>994</v>
      </c>
      <c r="G386" s="214" t="s">
        <v>140</v>
      </c>
      <c r="H386" s="215">
        <v>3700</v>
      </c>
      <c r="I386" s="216"/>
      <c r="J386" s="217">
        <f>ROUND(I386*H386,2)</f>
        <v>0</v>
      </c>
      <c r="K386" s="213" t="s">
        <v>141</v>
      </c>
      <c r="L386" s="69"/>
      <c r="M386" s="218" t="s">
        <v>22</v>
      </c>
      <c r="N386" s="219" t="s">
        <v>47</v>
      </c>
      <c r="O386" s="44"/>
      <c r="P386" s="220">
        <f>O386*H386</f>
        <v>0</v>
      </c>
      <c r="Q386" s="220">
        <v>1.7575E-05</v>
      </c>
      <c r="R386" s="220">
        <f>Q386*H386</f>
        <v>0.065027500000000002</v>
      </c>
      <c r="S386" s="220">
        <v>0</v>
      </c>
      <c r="T386" s="221">
        <f>S386*H386</f>
        <v>0</v>
      </c>
      <c r="AR386" s="21" t="s">
        <v>142</v>
      </c>
      <c r="AT386" s="21" t="s">
        <v>137</v>
      </c>
      <c r="AU386" s="21" t="s">
        <v>87</v>
      </c>
      <c r="AY386" s="21" t="s">
        <v>135</v>
      </c>
      <c r="BE386" s="222">
        <f>IF(N386="základní",J386,0)</f>
        <v>0</v>
      </c>
      <c r="BF386" s="222">
        <f>IF(N386="snížená",J386,0)</f>
        <v>0</v>
      </c>
      <c r="BG386" s="222">
        <f>IF(N386="zákl. přenesená",J386,0)</f>
        <v>0</v>
      </c>
      <c r="BH386" s="222">
        <f>IF(N386="sníž. přenesená",J386,0)</f>
        <v>0</v>
      </c>
      <c r="BI386" s="222">
        <f>IF(N386="nulová",J386,0)</f>
        <v>0</v>
      </c>
      <c r="BJ386" s="21" t="s">
        <v>24</v>
      </c>
      <c r="BK386" s="222">
        <f>ROUND(I386*H386,2)</f>
        <v>0</v>
      </c>
      <c r="BL386" s="21" t="s">
        <v>142</v>
      </c>
      <c r="BM386" s="21" t="s">
        <v>995</v>
      </c>
    </row>
    <row r="387" s="1" customFormat="1">
      <c r="B387" s="43"/>
      <c r="C387" s="71"/>
      <c r="D387" s="223" t="s">
        <v>144</v>
      </c>
      <c r="E387" s="71"/>
      <c r="F387" s="224" t="s">
        <v>996</v>
      </c>
      <c r="G387" s="71"/>
      <c r="H387" s="71"/>
      <c r="I387" s="182"/>
      <c r="J387" s="71"/>
      <c r="K387" s="71"/>
      <c r="L387" s="69"/>
      <c r="M387" s="225"/>
      <c r="N387" s="44"/>
      <c r="O387" s="44"/>
      <c r="P387" s="44"/>
      <c r="Q387" s="44"/>
      <c r="R387" s="44"/>
      <c r="S387" s="44"/>
      <c r="T387" s="92"/>
      <c r="AT387" s="21" t="s">
        <v>144</v>
      </c>
      <c r="AU387" s="21" t="s">
        <v>87</v>
      </c>
    </row>
    <row r="388" s="1" customFormat="1" ht="16.5" customHeight="1">
      <c r="B388" s="43"/>
      <c r="C388" s="211" t="s">
        <v>997</v>
      </c>
      <c r="D388" s="211" t="s">
        <v>137</v>
      </c>
      <c r="E388" s="212" t="s">
        <v>998</v>
      </c>
      <c r="F388" s="213" t="s">
        <v>999</v>
      </c>
      <c r="G388" s="214" t="s">
        <v>153</v>
      </c>
      <c r="H388" s="215">
        <v>50</v>
      </c>
      <c r="I388" s="216"/>
      <c r="J388" s="217">
        <f>ROUND(I388*H388,2)</f>
        <v>0</v>
      </c>
      <c r="K388" s="213" t="s">
        <v>141</v>
      </c>
      <c r="L388" s="69"/>
      <c r="M388" s="218" t="s">
        <v>22</v>
      </c>
      <c r="N388" s="219" t="s">
        <v>47</v>
      </c>
      <c r="O388" s="44"/>
      <c r="P388" s="220">
        <f>O388*H388</f>
        <v>0</v>
      </c>
      <c r="Q388" s="220">
        <v>0</v>
      </c>
      <c r="R388" s="220">
        <f>Q388*H388</f>
        <v>0</v>
      </c>
      <c r="S388" s="220">
        <v>0.001</v>
      </c>
      <c r="T388" s="221">
        <f>S388*H388</f>
        <v>0.050000000000000003</v>
      </c>
      <c r="AR388" s="21" t="s">
        <v>142</v>
      </c>
      <c r="AT388" s="21" t="s">
        <v>137</v>
      </c>
      <c r="AU388" s="21" t="s">
        <v>87</v>
      </c>
      <c r="AY388" s="21" t="s">
        <v>135</v>
      </c>
      <c r="BE388" s="222">
        <f>IF(N388="základní",J388,0)</f>
        <v>0</v>
      </c>
      <c r="BF388" s="222">
        <f>IF(N388="snížená",J388,0)</f>
        <v>0</v>
      </c>
      <c r="BG388" s="222">
        <f>IF(N388="zákl. přenesená",J388,0)</f>
        <v>0</v>
      </c>
      <c r="BH388" s="222">
        <f>IF(N388="sníž. přenesená",J388,0)</f>
        <v>0</v>
      </c>
      <c r="BI388" s="222">
        <f>IF(N388="nulová",J388,0)</f>
        <v>0</v>
      </c>
      <c r="BJ388" s="21" t="s">
        <v>24</v>
      </c>
      <c r="BK388" s="222">
        <f>ROUND(I388*H388,2)</f>
        <v>0</v>
      </c>
      <c r="BL388" s="21" t="s">
        <v>142</v>
      </c>
      <c r="BM388" s="21" t="s">
        <v>1000</v>
      </c>
    </row>
    <row r="389" s="1" customFormat="1">
      <c r="B389" s="43"/>
      <c r="C389" s="71"/>
      <c r="D389" s="223" t="s">
        <v>144</v>
      </c>
      <c r="E389" s="71"/>
      <c r="F389" s="224" t="s">
        <v>1001</v>
      </c>
      <c r="G389" s="71"/>
      <c r="H389" s="71"/>
      <c r="I389" s="182"/>
      <c r="J389" s="71"/>
      <c r="K389" s="71"/>
      <c r="L389" s="69"/>
      <c r="M389" s="225"/>
      <c r="N389" s="44"/>
      <c r="O389" s="44"/>
      <c r="P389" s="44"/>
      <c r="Q389" s="44"/>
      <c r="R389" s="44"/>
      <c r="S389" s="44"/>
      <c r="T389" s="92"/>
      <c r="AT389" s="21" t="s">
        <v>144</v>
      </c>
      <c r="AU389" s="21" t="s">
        <v>87</v>
      </c>
    </row>
    <row r="390" s="1" customFormat="1" ht="16.5" customHeight="1">
      <c r="B390" s="43"/>
      <c r="C390" s="211" t="s">
        <v>1002</v>
      </c>
      <c r="D390" s="211" t="s">
        <v>137</v>
      </c>
      <c r="E390" s="212" t="s">
        <v>1003</v>
      </c>
      <c r="F390" s="213" t="s">
        <v>1004</v>
      </c>
      <c r="G390" s="214" t="s">
        <v>153</v>
      </c>
      <c r="H390" s="215">
        <v>300</v>
      </c>
      <c r="I390" s="216"/>
      <c r="J390" s="217">
        <f>ROUND(I390*H390,2)</f>
        <v>0</v>
      </c>
      <c r="K390" s="213" t="s">
        <v>141</v>
      </c>
      <c r="L390" s="69"/>
      <c r="M390" s="218" t="s">
        <v>22</v>
      </c>
      <c r="N390" s="219" t="s">
        <v>47</v>
      </c>
      <c r="O390" s="44"/>
      <c r="P390" s="220">
        <f>O390*H390</f>
        <v>0</v>
      </c>
      <c r="Q390" s="220">
        <v>0</v>
      </c>
      <c r="R390" s="220">
        <f>Q390*H390</f>
        <v>0</v>
      </c>
      <c r="S390" s="220">
        <v>0.001</v>
      </c>
      <c r="T390" s="221">
        <f>S390*H390</f>
        <v>0.29999999999999999</v>
      </c>
      <c r="AR390" s="21" t="s">
        <v>142</v>
      </c>
      <c r="AT390" s="21" t="s">
        <v>137</v>
      </c>
      <c r="AU390" s="21" t="s">
        <v>87</v>
      </c>
      <c r="AY390" s="21" t="s">
        <v>135</v>
      </c>
      <c r="BE390" s="222">
        <f>IF(N390="základní",J390,0)</f>
        <v>0</v>
      </c>
      <c r="BF390" s="222">
        <f>IF(N390="snížená",J390,0)</f>
        <v>0</v>
      </c>
      <c r="BG390" s="222">
        <f>IF(N390="zákl. přenesená",J390,0)</f>
        <v>0</v>
      </c>
      <c r="BH390" s="222">
        <f>IF(N390="sníž. přenesená",J390,0)</f>
        <v>0</v>
      </c>
      <c r="BI390" s="222">
        <f>IF(N390="nulová",J390,0)</f>
        <v>0</v>
      </c>
      <c r="BJ390" s="21" t="s">
        <v>24</v>
      </c>
      <c r="BK390" s="222">
        <f>ROUND(I390*H390,2)</f>
        <v>0</v>
      </c>
      <c r="BL390" s="21" t="s">
        <v>142</v>
      </c>
      <c r="BM390" s="21" t="s">
        <v>1005</v>
      </c>
    </row>
    <row r="391" s="1" customFormat="1" ht="25.5" customHeight="1">
      <c r="B391" s="43"/>
      <c r="C391" s="211" t="s">
        <v>1006</v>
      </c>
      <c r="D391" s="211" t="s">
        <v>137</v>
      </c>
      <c r="E391" s="212" t="s">
        <v>1007</v>
      </c>
      <c r="F391" s="213" t="s">
        <v>1008</v>
      </c>
      <c r="G391" s="214" t="s">
        <v>153</v>
      </c>
      <c r="H391" s="215">
        <v>400</v>
      </c>
      <c r="I391" s="216"/>
      <c r="J391" s="217">
        <f>ROUND(I391*H391,2)</f>
        <v>0</v>
      </c>
      <c r="K391" s="213" t="s">
        <v>141</v>
      </c>
      <c r="L391" s="69"/>
      <c r="M391" s="218" t="s">
        <v>22</v>
      </c>
      <c r="N391" s="219" t="s">
        <v>47</v>
      </c>
      <c r="O391" s="44"/>
      <c r="P391" s="220">
        <f>O391*H391</f>
        <v>0</v>
      </c>
      <c r="Q391" s="220">
        <v>0</v>
      </c>
      <c r="R391" s="220">
        <f>Q391*H391</f>
        <v>0</v>
      </c>
      <c r="S391" s="220">
        <v>0.0015</v>
      </c>
      <c r="T391" s="221">
        <f>S391*H391</f>
        <v>0.59999999999999998</v>
      </c>
      <c r="AR391" s="21" t="s">
        <v>142</v>
      </c>
      <c r="AT391" s="21" t="s">
        <v>137</v>
      </c>
      <c r="AU391" s="21" t="s">
        <v>87</v>
      </c>
      <c r="AY391" s="21" t="s">
        <v>135</v>
      </c>
      <c r="BE391" s="222">
        <f>IF(N391="základní",J391,0)</f>
        <v>0</v>
      </c>
      <c r="BF391" s="222">
        <f>IF(N391="snížená",J391,0)</f>
        <v>0</v>
      </c>
      <c r="BG391" s="222">
        <f>IF(N391="zákl. přenesená",J391,0)</f>
        <v>0</v>
      </c>
      <c r="BH391" s="222">
        <f>IF(N391="sníž. přenesená",J391,0)</f>
        <v>0</v>
      </c>
      <c r="BI391" s="222">
        <f>IF(N391="nulová",J391,0)</f>
        <v>0</v>
      </c>
      <c r="BJ391" s="21" t="s">
        <v>24</v>
      </c>
      <c r="BK391" s="222">
        <f>ROUND(I391*H391,2)</f>
        <v>0</v>
      </c>
      <c r="BL391" s="21" t="s">
        <v>142</v>
      </c>
      <c r="BM391" s="21" t="s">
        <v>1009</v>
      </c>
    </row>
    <row r="392" s="1" customFormat="1" ht="16.5" customHeight="1">
      <c r="B392" s="43"/>
      <c r="C392" s="211" t="s">
        <v>1010</v>
      </c>
      <c r="D392" s="211" t="s">
        <v>137</v>
      </c>
      <c r="E392" s="212" t="s">
        <v>1011</v>
      </c>
      <c r="F392" s="213" t="s">
        <v>1012</v>
      </c>
      <c r="G392" s="214" t="s">
        <v>194</v>
      </c>
      <c r="H392" s="215">
        <v>1800</v>
      </c>
      <c r="I392" s="216"/>
      <c r="J392" s="217">
        <f>ROUND(I392*H392,2)</f>
        <v>0</v>
      </c>
      <c r="K392" s="213" t="s">
        <v>141</v>
      </c>
      <c r="L392" s="69"/>
      <c r="M392" s="218" t="s">
        <v>22</v>
      </c>
      <c r="N392" s="219" t="s">
        <v>47</v>
      </c>
      <c r="O392" s="44"/>
      <c r="P392" s="220">
        <f>O392*H392</f>
        <v>0</v>
      </c>
      <c r="Q392" s="220">
        <v>0</v>
      </c>
      <c r="R392" s="220">
        <f>Q392*H392</f>
        <v>0</v>
      </c>
      <c r="S392" s="220">
        <v>0.00050000000000000001</v>
      </c>
      <c r="T392" s="221">
        <f>S392*H392</f>
        <v>0.90000000000000002</v>
      </c>
      <c r="AR392" s="21" t="s">
        <v>142</v>
      </c>
      <c r="AT392" s="21" t="s">
        <v>137</v>
      </c>
      <c r="AU392" s="21" t="s">
        <v>87</v>
      </c>
      <c r="AY392" s="21" t="s">
        <v>135</v>
      </c>
      <c r="BE392" s="222">
        <f>IF(N392="základní",J392,0)</f>
        <v>0</v>
      </c>
      <c r="BF392" s="222">
        <f>IF(N392="snížená",J392,0)</f>
        <v>0</v>
      </c>
      <c r="BG392" s="222">
        <f>IF(N392="zákl. přenesená",J392,0)</f>
        <v>0</v>
      </c>
      <c r="BH392" s="222">
        <f>IF(N392="sníž. přenesená",J392,0)</f>
        <v>0</v>
      </c>
      <c r="BI392" s="222">
        <f>IF(N392="nulová",J392,0)</f>
        <v>0</v>
      </c>
      <c r="BJ392" s="21" t="s">
        <v>24</v>
      </c>
      <c r="BK392" s="222">
        <f>ROUND(I392*H392,2)</f>
        <v>0</v>
      </c>
      <c r="BL392" s="21" t="s">
        <v>142</v>
      </c>
      <c r="BM392" s="21" t="s">
        <v>1013</v>
      </c>
    </row>
    <row r="393" s="1" customFormat="1" ht="16.5" customHeight="1">
      <c r="B393" s="43"/>
      <c r="C393" s="211" t="s">
        <v>1014</v>
      </c>
      <c r="D393" s="211" t="s">
        <v>137</v>
      </c>
      <c r="E393" s="212" t="s">
        <v>1015</v>
      </c>
      <c r="F393" s="213" t="s">
        <v>1016</v>
      </c>
      <c r="G393" s="214" t="s">
        <v>194</v>
      </c>
      <c r="H393" s="215">
        <v>160</v>
      </c>
      <c r="I393" s="216"/>
      <c r="J393" s="217">
        <f>ROUND(I393*H393,2)</f>
        <v>0</v>
      </c>
      <c r="K393" s="213" t="s">
        <v>141</v>
      </c>
      <c r="L393" s="69"/>
      <c r="M393" s="218" t="s">
        <v>22</v>
      </c>
      <c r="N393" s="219" t="s">
        <v>47</v>
      </c>
      <c r="O393" s="44"/>
      <c r="P393" s="220">
        <f>O393*H393</f>
        <v>0</v>
      </c>
      <c r="Q393" s="220">
        <v>0</v>
      </c>
      <c r="R393" s="220">
        <f>Q393*H393</f>
        <v>0</v>
      </c>
      <c r="S393" s="220">
        <v>0.00050000000000000001</v>
      </c>
      <c r="T393" s="221">
        <f>S393*H393</f>
        <v>0.080000000000000002</v>
      </c>
      <c r="AR393" s="21" t="s">
        <v>142</v>
      </c>
      <c r="AT393" s="21" t="s">
        <v>137</v>
      </c>
      <c r="AU393" s="21" t="s">
        <v>87</v>
      </c>
      <c r="AY393" s="21" t="s">
        <v>135</v>
      </c>
      <c r="BE393" s="222">
        <f>IF(N393="základní",J393,0)</f>
        <v>0</v>
      </c>
      <c r="BF393" s="222">
        <f>IF(N393="snížená",J393,0)</f>
        <v>0</v>
      </c>
      <c r="BG393" s="222">
        <f>IF(N393="zákl. přenesená",J393,0)</f>
        <v>0</v>
      </c>
      <c r="BH393" s="222">
        <f>IF(N393="sníž. přenesená",J393,0)</f>
        <v>0</v>
      </c>
      <c r="BI393" s="222">
        <f>IF(N393="nulová",J393,0)</f>
        <v>0</v>
      </c>
      <c r="BJ393" s="21" t="s">
        <v>24</v>
      </c>
      <c r="BK393" s="222">
        <f>ROUND(I393*H393,2)</f>
        <v>0</v>
      </c>
      <c r="BL393" s="21" t="s">
        <v>142</v>
      </c>
      <c r="BM393" s="21" t="s">
        <v>1017</v>
      </c>
    </row>
    <row r="394" s="1" customFormat="1" ht="16.5" customHeight="1">
      <c r="B394" s="43"/>
      <c r="C394" s="211" t="s">
        <v>1018</v>
      </c>
      <c r="D394" s="211" t="s">
        <v>137</v>
      </c>
      <c r="E394" s="212" t="s">
        <v>1019</v>
      </c>
      <c r="F394" s="213" t="s">
        <v>1020</v>
      </c>
      <c r="G394" s="214" t="s">
        <v>153</v>
      </c>
      <c r="H394" s="215">
        <v>180</v>
      </c>
      <c r="I394" s="216"/>
      <c r="J394" s="217">
        <f>ROUND(I394*H394,2)</f>
        <v>0</v>
      </c>
      <c r="K394" s="213" t="s">
        <v>141</v>
      </c>
      <c r="L394" s="69"/>
      <c r="M394" s="218" t="s">
        <v>22</v>
      </c>
      <c r="N394" s="219" t="s">
        <v>47</v>
      </c>
      <c r="O394" s="44"/>
      <c r="P394" s="220">
        <f>O394*H394</f>
        <v>0</v>
      </c>
      <c r="Q394" s="220">
        <v>0</v>
      </c>
      <c r="R394" s="220">
        <f>Q394*H394</f>
        <v>0</v>
      </c>
      <c r="S394" s="220">
        <v>0.001</v>
      </c>
      <c r="T394" s="221">
        <f>S394*H394</f>
        <v>0.17999999999999999</v>
      </c>
      <c r="AR394" s="21" t="s">
        <v>142</v>
      </c>
      <c r="AT394" s="21" t="s">
        <v>137</v>
      </c>
      <c r="AU394" s="21" t="s">
        <v>87</v>
      </c>
      <c r="AY394" s="21" t="s">
        <v>135</v>
      </c>
      <c r="BE394" s="222">
        <f>IF(N394="základní",J394,0)</f>
        <v>0</v>
      </c>
      <c r="BF394" s="222">
        <f>IF(N394="snížená",J394,0)</f>
        <v>0</v>
      </c>
      <c r="BG394" s="222">
        <f>IF(N394="zákl. přenesená",J394,0)</f>
        <v>0</v>
      </c>
      <c r="BH394" s="222">
        <f>IF(N394="sníž. přenesená",J394,0)</f>
        <v>0</v>
      </c>
      <c r="BI394" s="222">
        <f>IF(N394="nulová",J394,0)</f>
        <v>0</v>
      </c>
      <c r="BJ394" s="21" t="s">
        <v>24</v>
      </c>
      <c r="BK394" s="222">
        <f>ROUND(I394*H394,2)</f>
        <v>0</v>
      </c>
      <c r="BL394" s="21" t="s">
        <v>142</v>
      </c>
      <c r="BM394" s="21" t="s">
        <v>1021</v>
      </c>
    </row>
    <row r="395" s="1" customFormat="1">
      <c r="B395" s="43"/>
      <c r="C395" s="71"/>
      <c r="D395" s="223" t="s">
        <v>144</v>
      </c>
      <c r="E395" s="71"/>
      <c r="F395" s="224" t="s">
        <v>1022</v>
      </c>
      <c r="G395" s="71"/>
      <c r="H395" s="71"/>
      <c r="I395" s="182"/>
      <c r="J395" s="71"/>
      <c r="K395" s="71"/>
      <c r="L395" s="69"/>
      <c r="M395" s="225"/>
      <c r="N395" s="44"/>
      <c r="O395" s="44"/>
      <c r="P395" s="44"/>
      <c r="Q395" s="44"/>
      <c r="R395" s="44"/>
      <c r="S395" s="44"/>
      <c r="T395" s="92"/>
      <c r="AT395" s="21" t="s">
        <v>144</v>
      </c>
      <c r="AU395" s="21" t="s">
        <v>87</v>
      </c>
    </row>
    <row r="396" s="1" customFormat="1" ht="16.5" customHeight="1">
      <c r="B396" s="43"/>
      <c r="C396" s="211" t="s">
        <v>1023</v>
      </c>
      <c r="D396" s="211" t="s">
        <v>137</v>
      </c>
      <c r="E396" s="212" t="s">
        <v>1024</v>
      </c>
      <c r="F396" s="213" t="s">
        <v>1025</v>
      </c>
      <c r="G396" s="214" t="s">
        <v>153</v>
      </c>
      <c r="H396" s="215">
        <v>360</v>
      </c>
      <c r="I396" s="216"/>
      <c r="J396" s="217">
        <f>ROUND(I396*H396,2)</f>
        <v>0</v>
      </c>
      <c r="K396" s="213" t="s">
        <v>141</v>
      </c>
      <c r="L396" s="69"/>
      <c r="M396" s="218" t="s">
        <v>22</v>
      </c>
      <c r="N396" s="219" t="s">
        <v>47</v>
      </c>
      <c r="O396" s="44"/>
      <c r="P396" s="220">
        <f>O396*H396</f>
        <v>0</v>
      </c>
      <c r="Q396" s="220">
        <v>0</v>
      </c>
      <c r="R396" s="220">
        <f>Q396*H396</f>
        <v>0</v>
      </c>
      <c r="S396" s="220">
        <v>0.001</v>
      </c>
      <c r="T396" s="221">
        <f>S396*H396</f>
        <v>0.35999999999999999</v>
      </c>
      <c r="AR396" s="21" t="s">
        <v>142</v>
      </c>
      <c r="AT396" s="21" t="s">
        <v>137</v>
      </c>
      <c r="AU396" s="21" t="s">
        <v>87</v>
      </c>
      <c r="AY396" s="21" t="s">
        <v>135</v>
      </c>
      <c r="BE396" s="222">
        <f>IF(N396="základní",J396,0)</f>
        <v>0</v>
      </c>
      <c r="BF396" s="222">
        <f>IF(N396="snížená",J396,0)</f>
        <v>0</v>
      </c>
      <c r="BG396" s="222">
        <f>IF(N396="zákl. přenesená",J396,0)</f>
        <v>0</v>
      </c>
      <c r="BH396" s="222">
        <f>IF(N396="sníž. přenesená",J396,0)</f>
        <v>0</v>
      </c>
      <c r="BI396" s="222">
        <f>IF(N396="nulová",J396,0)</f>
        <v>0</v>
      </c>
      <c r="BJ396" s="21" t="s">
        <v>24</v>
      </c>
      <c r="BK396" s="222">
        <f>ROUND(I396*H396,2)</f>
        <v>0</v>
      </c>
      <c r="BL396" s="21" t="s">
        <v>142</v>
      </c>
      <c r="BM396" s="21" t="s">
        <v>1026</v>
      </c>
    </row>
    <row r="397" s="1" customFormat="1">
      <c r="B397" s="43"/>
      <c r="C397" s="71"/>
      <c r="D397" s="223" t="s">
        <v>144</v>
      </c>
      <c r="E397" s="71"/>
      <c r="F397" s="224" t="s">
        <v>1022</v>
      </c>
      <c r="G397" s="71"/>
      <c r="H397" s="71"/>
      <c r="I397" s="182"/>
      <c r="J397" s="71"/>
      <c r="K397" s="71"/>
      <c r="L397" s="69"/>
      <c r="M397" s="225"/>
      <c r="N397" s="44"/>
      <c r="O397" s="44"/>
      <c r="P397" s="44"/>
      <c r="Q397" s="44"/>
      <c r="R397" s="44"/>
      <c r="S397" s="44"/>
      <c r="T397" s="92"/>
      <c r="AT397" s="21" t="s">
        <v>144</v>
      </c>
      <c r="AU397" s="21" t="s">
        <v>87</v>
      </c>
    </row>
    <row r="398" s="1" customFormat="1" ht="16.5" customHeight="1">
      <c r="B398" s="43"/>
      <c r="C398" s="211" t="s">
        <v>1027</v>
      </c>
      <c r="D398" s="211" t="s">
        <v>137</v>
      </c>
      <c r="E398" s="212" t="s">
        <v>1028</v>
      </c>
      <c r="F398" s="213" t="s">
        <v>1029</v>
      </c>
      <c r="G398" s="214" t="s">
        <v>153</v>
      </c>
      <c r="H398" s="215">
        <v>50</v>
      </c>
      <c r="I398" s="216"/>
      <c r="J398" s="217">
        <f>ROUND(I398*H398,2)</f>
        <v>0</v>
      </c>
      <c r="K398" s="213" t="s">
        <v>141</v>
      </c>
      <c r="L398" s="69"/>
      <c r="M398" s="218" t="s">
        <v>22</v>
      </c>
      <c r="N398" s="219" t="s">
        <v>47</v>
      </c>
      <c r="O398" s="44"/>
      <c r="P398" s="220">
        <f>O398*H398</f>
        <v>0</v>
      </c>
      <c r="Q398" s="220">
        <v>0.12</v>
      </c>
      <c r="R398" s="220">
        <f>Q398*H398</f>
        <v>6</v>
      </c>
      <c r="S398" s="220">
        <v>2.4900000000000002</v>
      </c>
      <c r="T398" s="221">
        <f>S398*H398</f>
        <v>124.50000000000001</v>
      </c>
      <c r="AR398" s="21" t="s">
        <v>142</v>
      </c>
      <c r="AT398" s="21" t="s">
        <v>137</v>
      </c>
      <c r="AU398" s="21" t="s">
        <v>87</v>
      </c>
      <c r="AY398" s="21" t="s">
        <v>135</v>
      </c>
      <c r="BE398" s="222">
        <f>IF(N398="základní",J398,0)</f>
        <v>0</v>
      </c>
      <c r="BF398" s="222">
        <f>IF(N398="snížená",J398,0)</f>
        <v>0</v>
      </c>
      <c r="BG398" s="222">
        <f>IF(N398="zákl. přenesená",J398,0)</f>
        <v>0</v>
      </c>
      <c r="BH398" s="222">
        <f>IF(N398="sníž. přenesená",J398,0)</f>
        <v>0</v>
      </c>
      <c r="BI398" s="222">
        <f>IF(N398="nulová",J398,0)</f>
        <v>0</v>
      </c>
      <c r="BJ398" s="21" t="s">
        <v>24</v>
      </c>
      <c r="BK398" s="222">
        <f>ROUND(I398*H398,2)</f>
        <v>0</v>
      </c>
      <c r="BL398" s="21" t="s">
        <v>142</v>
      </c>
      <c r="BM398" s="21" t="s">
        <v>1030</v>
      </c>
    </row>
    <row r="399" s="1" customFormat="1">
      <c r="B399" s="43"/>
      <c r="C399" s="71"/>
      <c r="D399" s="223" t="s">
        <v>144</v>
      </c>
      <c r="E399" s="71"/>
      <c r="F399" s="224" t="s">
        <v>1031</v>
      </c>
      <c r="G399" s="71"/>
      <c r="H399" s="71"/>
      <c r="I399" s="182"/>
      <c r="J399" s="71"/>
      <c r="K399" s="71"/>
      <c r="L399" s="69"/>
      <c r="M399" s="225"/>
      <c r="N399" s="44"/>
      <c r="O399" s="44"/>
      <c r="P399" s="44"/>
      <c r="Q399" s="44"/>
      <c r="R399" s="44"/>
      <c r="S399" s="44"/>
      <c r="T399" s="92"/>
      <c r="AT399" s="21" t="s">
        <v>144</v>
      </c>
      <c r="AU399" s="21" t="s">
        <v>87</v>
      </c>
    </row>
    <row r="400" s="1" customFormat="1" ht="16.5" customHeight="1">
      <c r="B400" s="43"/>
      <c r="C400" s="211" t="s">
        <v>1032</v>
      </c>
      <c r="D400" s="211" t="s">
        <v>137</v>
      </c>
      <c r="E400" s="212" t="s">
        <v>1033</v>
      </c>
      <c r="F400" s="213" t="s">
        <v>1034</v>
      </c>
      <c r="G400" s="214" t="s">
        <v>153</v>
      </c>
      <c r="H400" s="215">
        <v>25</v>
      </c>
      <c r="I400" s="216"/>
      <c r="J400" s="217">
        <f>ROUND(I400*H400,2)</f>
        <v>0</v>
      </c>
      <c r="K400" s="213" t="s">
        <v>141</v>
      </c>
      <c r="L400" s="69"/>
      <c r="M400" s="218" t="s">
        <v>22</v>
      </c>
      <c r="N400" s="219" t="s">
        <v>47</v>
      </c>
      <c r="O400" s="44"/>
      <c r="P400" s="220">
        <f>O400*H400</f>
        <v>0</v>
      </c>
      <c r="Q400" s="220">
        <v>0.12</v>
      </c>
      <c r="R400" s="220">
        <f>Q400*H400</f>
        <v>3</v>
      </c>
      <c r="S400" s="220">
        <v>2.2000000000000002</v>
      </c>
      <c r="T400" s="221">
        <f>S400*H400</f>
        <v>55.000000000000007</v>
      </c>
      <c r="AR400" s="21" t="s">
        <v>142</v>
      </c>
      <c r="AT400" s="21" t="s">
        <v>137</v>
      </c>
      <c r="AU400" s="21" t="s">
        <v>87</v>
      </c>
      <c r="AY400" s="21" t="s">
        <v>135</v>
      </c>
      <c r="BE400" s="222">
        <f>IF(N400="základní",J400,0)</f>
        <v>0</v>
      </c>
      <c r="BF400" s="222">
        <f>IF(N400="snížená",J400,0)</f>
        <v>0</v>
      </c>
      <c r="BG400" s="222">
        <f>IF(N400="zákl. přenesená",J400,0)</f>
        <v>0</v>
      </c>
      <c r="BH400" s="222">
        <f>IF(N400="sníž. přenesená",J400,0)</f>
        <v>0</v>
      </c>
      <c r="BI400" s="222">
        <f>IF(N400="nulová",J400,0)</f>
        <v>0</v>
      </c>
      <c r="BJ400" s="21" t="s">
        <v>24</v>
      </c>
      <c r="BK400" s="222">
        <f>ROUND(I400*H400,2)</f>
        <v>0</v>
      </c>
      <c r="BL400" s="21" t="s">
        <v>142</v>
      </c>
      <c r="BM400" s="21" t="s">
        <v>1035</v>
      </c>
    </row>
    <row r="401" s="1" customFormat="1" ht="16.5" customHeight="1">
      <c r="B401" s="43"/>
      <c r="C401" s="211" t="s">
        <v>1036</v>
      </c>
      <c r="D401" s="211" t="s">
        <v>137</v>
      </c>
      <c r="E401" s="212" t="s">
        <v>1037</v>
      </c>
      <c r="F401" s="213" t="s">
        <v>1038</v>
      </c>
      <c r="G401" s="214" t="s">
        <v>153</v>
      </c>
      <c r="H401" s="215">
        <v>50</v>
      </c>
      <c r="I401" s="216"/>
      <c r="J401" s="217">
        <f>ROUND(I401*H401,2)</f>
        <v>0</v>
      </c>
      <c r="K401" s="213" t="s">
        <v>141</v>
      </c>
      <c r="L401" s="69"/>
      <c r="M401" s="218" t="s">
        <v>22</v>
      </c>
      <c r="N401" s="219" t="s">
        <v>47</v>
      </c>
      <c r="O401" s="44"/>
      <c r="P401" s="220">
        <f>O401*H401</f>
        <v>0</v>
      </c>
      <c r="Q401" s="220">
        <v>0.121711072</v>
      </c>
      <c r="R401" s="220">
        <f>Q401*H401</f>
        <v>6.0855535999999999</v>
      </c>
      <c r="S401" s="220">
        <v>2.3999999999999999</v>
      </c>
      <c r="T401" s="221">
        <f>S401*H401</f>
        <v>120</v>
      </c>
      <c r="AR401" s="21" t="s">
        <v>142</v>
      </c>
      <c r="AT401" s="21" t="s">
        <v>137</v>
      </c>
      <c r="AU401" s="21" t="s">
        <v>87</v>
      </c>
      <c r="AY401" s="21" t="s">
        <v>135</v>
      </c>
      <c r="BE401" s="222">
        <f>IF(N401="základní",J401,0)</f>
        <v>0</v>
      </c>
      <c r="BF401" s="222">
        <f>IF(N401="snížená",J401,0)</f>
        <v>0</v>
      </c>
      <c r="BG401" s="222">
        <f>IF(N401="zákl. přenesená",J401,0)</f>
        <v>0</v>
      </c>
      <c r="BH401" s="222">
        <f>IF(N401="sníž. přenesená",J401,0)</f>
        <v>0</v>
      </c>
      <c r="BI401" s="222">
        <f>IF(N401="nulová",J401,0)</f>
        <v>0</v>
      </c>
      <c r="BJ401" s="21" t="s">
        <v>24</v>
      </c>
      <c r="BK401" s="222">
        <f>ROUND(I401*H401,2)</f>
        <v>0</v>
      </c>
      <c r="BL401" s="21" t="s">
        <v>142</v>
      </c>
      <c r="BM401" s="21" t="s">
        <v>1039</v>
      </c>
    </row>
    <row r="402" s="1" customFormat="1" ht="16.5" customHeight="1">
      <c r="B402" s="43"/>
      <c r="C402" s="211" t="s">
        <v>1040</v>
      </c>
      <c r="D402" s="211" t="s">
        <v>137</v>
      </c>
      <c r="E402" s="212" t="s">
        <v>1041</v>
      </c>
      <c r="F402" s="213" t="s">
        <v>1042</v>
      </c>
      <c r="G402" s="214" t="s">
        <v>153</v>
      </c>
      <c r="H402" s="215">
        <v>45</v>
      </c>
      <c r="I402" s="216"/>
      <c r="J402" s="217">
        <f>ROUND(I402*H402,2)</f>
        <v>0</v>
      </c>
      <c r="K402" s="213" t="s">
        <v>141</v>
      </c>
      <c r="L402" s="69"/>
      <c r="M402" s="218" t="s">
        <v>22</v>
      </c>
      <c r="N402" s="219" t="s">
        <v>47</v>
      </c>
      <c r="O402" s="44"/>
      <c r="P402" s="220">
        <f>O402*H402</f>
        <v>0</v>
      </c>
      <c r="Q402" s="220">
        <v>0</v>
      </c>
      <c r="R402" s="220">
        <f>Q402*H402</f>
        <v>0</v>
      </c>
      <c r="S402" s="220">
        <v>2.5</v>
      </c>
      <c r="T402" s="221">
        <f>S402*H402</f>
        <v>112.5</v>
      </c>
      <c r="AR402" s="21" t="s">
        <v>142</v>
      </c>
      <c r="AT402" s="21" t="s">
        <v>137</v>
      </c>
      <c r="AU402" s="21" t="s">
        <v>87</v>
      </c>
      <c r="AY402" s="21" t="s">
        <v>135</v>
      </c>
      <c r="BE402" s="222">
        <f>IF(N402="základní",J402,0)</f>
        <v>0</v>
      </c>
      <c r="BF402" s="222">
        <f>IF(N402="snížená",J402,0)</f>
        <v>0</v>
      </c>
      <c r="BG402" s="222">
        <f>IF(N402="zákl. přenesená",J402,0)</f>
        <v>0</v>
      </c>
      <c r="BH402" s="222">
        <f>IF(N402="sníž. přenesená",J402,0)</f>
        <v>0</v>
      </c>
      <c r="BI402" s="222">
        <f>IF(N402="nulová",J402,0)</f>
        <v>0</v>
      </c>
      <c r="BJ402" s="21" t="s">
        <v>24</v>
      </c>
      <c r="BK402" s="222">
        <f>ROUND(I402*H402,2)</f>
        <v>0</v>
      </c>
      <c r="BL402" s="21" t="s">
        <v>142</v>
      </c>
      <c r="BM402" s="21" t="s">
        <v>1043</v>
      </c>
    </row>
    <row r="403" s="1" customFormat="1" ht="16.5" customHeight="1">
      <c r="B403" s="43"/>
      <c r="C403" s="211" t="s">
        <v>1044</v>
      </c>
      <c r="D403" s="211" t="s">
        <v>137</v>
      </c>
      <c r="E403" s="212" t="s">
        <v>1045</v>
      </c>
      <c r="F403" s="213" t="s">
        <v>1046</v>
      </c>
      <c r="G403" s="214" t="s">
        <v>153</v>
      </c>
      <c r="H403" s="215">
        <v>65</v>
      </c>
      <c r="I403" s="216"/>
      <c r="J403" s="217">
        <f>ROUND(I403*H403,2)</f>
        <v>0</v>
      </c>
      <c r="K403" s="213" t="s">
        <v>141</v>
      </c>
      <c r="L403" s="69"/>
      <c r="M403" s="218" t="s">
        <v>22</v>
      </c>
      <c r="N403" s="219" t="s">
        <v>47</v>
      </c>
      <c r="O403" s="44"/>
      <c r="P403" s="220">
        <f>O403*H403</f>
        <v>0</v>
      </c>
      <c r="Q403" s="220">
        <v>0</v>
      </c>
      <c r="R403" s="220">
        <f>Q403*H403</f>
        <v>0</v>
      </c>
      <c r="S403" s="220">
        <v>2.5</v>
      </c>
      <c r="T403" s="221">
        <f>S403*H403</f>
        <v>162.5</v>
      </c>
      <c r="AR403" s="21" t="s">
        <v>142</v>
      </c>
      <c r="AT403" s="21" t="s">
        <v>137</v>
      </c>
      <c r="AU403" s="21" t="s">
        <v>87</v>
      </c>
      <c r="AY403" s="21" t="s">
        <v>135</v>
      </c>
      <c r="BE403" s="222">
        <f>IF(N403="základní",J403,0)</f>
        <v>0</v>
      </c>
      <c r="BF403" s="222">
        <f>IF(N403="snížená",J403,0)</f>
        <v>0</v>
      </c>
      <c r="BG403" s="222">
        <f>IF(N403="zákl. přenesená",J403,0)</f>
        <v>0</v>
      </c>
      <c r="BH403" s="222">
        <f>IF(N403="sníž. přenesená",J403,0)</f>
        <v>0</v>
      </c>
      <c r="BI403" s="222">
        <f>IF(N403="nulová",J403,0)</f>
        <v>0</v>
      </c>
      <c r="BJ403" s="21" t="s">
        <v>24</v>
      </c>
      <c r="BK403" s="222">
        <f>ROUND(I403*H403,2)</f>
        <v>0</v>
      </c>
      <c r="BL403" s="21" t="s">
        <v>142</v>
      </c>
      <c r="BM403" s="21" t="s">
        <v>1047</v>
      </c>
    </row>
    <row r="404" s="1" customFormat="1" ht="16.5" customHeight="1">
      <c r="B404" s="43"/>
      <c r="C404" s="211" t="s">
        <v>1048</v>
      </c>
      <c r="D404" s="211" t="s">
        <v>137</v>
      </c>
      <c r="E404" s="212" t="s">
        <v>1049</v>
      </c>
      <c r="F404" s="213" t="s">
        <v>1050</v>
      </c>
      <c r="G404" s="214" t="s">
        <v>153</v>
      </c>
      <c r="H404" s="215">
        <v>20</v>
      </c>
      <c r="I404" s="216"/>
      <c r="J404" s="217">
        <f>ROUND(I404*H404,2)</f>
        <v>0</v>
      </c>
      <c r="K404" s="213" t="s">
        <v>141</v>
      </c>
      <c r="L404" s="69"/>
      <c r="M404" s="218" t="s">
        <v>22</v>
      </c>
      <c r="N404" s="219" t="s">
        <v>47</v>
      </c>
      <c r="O404" s="44"/>
      <c r="P404" s="220">
        <f>O404*H404</f>
        <v>0</v>
      </c>
      <c r="Q404" s="220">
        <v>0</v>
      </c>
      <c r="R404" s="220">
        <f>Q404*H404</f>
        <v>0</v>
      </c>
      <c r="S404" s="220">
        <v>1.95</v>
      </c>
      <c r="T404" s="221">
        <f>S404*H404</f>
        <v>39</v>
      </c>
      <c r="AR404" s="21" t="s">
        <v>142</v>
      </c>
      <c r="AT404" s="21" t="s">
        <v>137</v>
      </c>
      <c r="AU404" s="21" t="s">
        <v>87</v>
      </c>
      <c r="AY404" s="21" t="s">
        <v>135</v>
      </c>
      <c r="BE404" s="222">
        <f>IF(N404="základní",J404,0)</f>
        <v>0</v>
      </c>
      <c r="BF404" s="222">
        <f>IF(N404="snížená",J404,0)</f>
        <v>0</v>
      </c>
      <c r="BG404" s="222">
        <f>IF(N404="zákl. přenesená",J404,0)</f>
        <v>0</v>
      </c>
      <c r="BH404" s="222">
        <f>IF(N404="sníž. přenesená",J404,0)</f>
        <v>0</v>
      </c>
      <c r="BI404" s="222">
        <f>IF(N404="nulová",J404,0)</f>
        <v>0</v>
      </c>
      <c r="BJ404" s="21" t="s">
        <v>24</v>
      </c>
      <c r="BK404" s="222">
        <f>ROUND(I404*H404,2)</f>
        <v>0</v>
      </c>
      <c r="BL404" s="21" t="s">
        <v>142</v>
      </c>
      <c r="BM404" s="21" t="s">
        <v>1051</v>
      </c>
    </row>
    <row r="405" s="1" customFormat="1" ht="16.5" customHeight="1">
      <c r="B405" s="43"/>
      <c r="C405" s="211" t="s">
        <v>1052</v>
      </c>
      <c r="D405" s="211" t="s">
        <v>137</v>
      </c>
      <c r="E405" s="212" t="s">
        <v>1053</v>
      </c>
      <c r="F405" s="213" t="s">
        <v>1054</v>
      </c>
      <c r="G405" s="214" t="s">
        <v>153</v>
      </c>
      <c r="H405" s="215">
        <v>20</v>
      </c>
      <c r="I405" s="216"/>
      <c r="J405" s="217">
        <f>ROUND(I405*H405,2)</f>
        <v>0</v>
      </c>
      <c r="K405" s="213" t="s">
        <v>141</v>
      </c>
      <c r="L405" s="69"/>
      <c r="M405" s="218" t="s">
        <v>22</v>
      </c>
      <c r="N405" s="219" t="s">
        <v>47</v>
      </c>
      <c r="O405" s="44"/>
      <c r="P405" s="220">
        <f>O405*H405</f>
        <v>0</v>
      </c>
      <c r="Q405" s="220">
        <v>0</v>
      </c>
      <c r="R405" s="220">
        <f>Q405*H405</f>
        <v>0</v>
      </c>
      <c r="S405" s="220">
        <v>1.95</v>
      </c>
      <c r="T405" s="221">
        <f>S405*H405</f>
        <v>39</v>
      </c>
      <c r="AR405" s="21" t="s">
        <v>142</v>
      </c>
      <c r="AT405" s="21" t="s">
        <v>137</v>
      </c>
      <c r="AU405" s="21" t="s">
        <v>87</v>
      </c>
      <c r="AY405" s="21" t="s">
        <v>135</v>
      </c>
      <c r="BE405" s="222">
        <f>IF(N405="základní",J405,0)</f>
        <v>0</v>
      </c>
      <c r="BF405" s="222">
        <f>IF(N405="snížená",J405,0)</f>
        <v>0</v>
      </c>
      <c r="BG405" s="222">
        <f>IF(N405="zákl. přenesená",J405,0)</f>
        <v>0</v>
      </c>
      <c r="BH405" s="222">
        <f>IF(N405="sníž. přenesená",J405,0)</f>
        <v>0</v>
      </c>
      <c r="BI405" s="222">
        <f>IF(N405="nulová",J405,0)</f>
        <v>0</v>
      </c>
      <c r="BJ405" s="21" t="s">
        <v>24</v>
      </c>
      <c r="BK405" s="222">
        <f>ROUND(I405*H405,2)</f>
        <v>0</v>
      </c>
      <c r="BL405" s="21" t="s">
        <v>142</v>
      </c>
      <c r="BM405" s="21" t="s">
        <v>1055</v>
      </c>
    </row>
    <row r="406" s="1" customFormat="1" ht="16.5" customHeight="1">
      <c r="B406" s="43"/>
      <c r="C406" s="211" t="s">
        <v>1056</v>
      </c>
      <c r="D406" s="211" t="s">
        <v>137</v>
      </c>
      <c r="E406" s="212" t="s">
        <v>1057</v>
      </c>
      <c r="F406" s="213" t="s">
        <v>1058</v>
      </c>
      <c r="G406" s="214" t="s">
        <v>153</v>
      </c>
      <c r="H406" s="215">
        <v>35</v>
      </c>
      <c r="I406" s="216"/>
      <c r="J406" s="217">
        <f>ROUND(I406*H406,2)</f>
        <v>0</v>
      </c>
      <c r="K406" s="213" t="s">
        <v>141</v>
      </c>
      <c r="L406" s="69"/>
      <c r="M406" s="218" t="s">
        <v>22</v>
      </c>
      <c r="N406" s="219" t="s">
        <v>47</v>
      </c>
      <c r="O406" s="44"/>
      <c r="P406" s="220">
        <f>O406*H406</f>
        <v>0</v>
      </c>
      <c r="Q406" s="220">
        <v>0</v>
      </c>
      <c r="R406" s="220">
        <f>Q406*H406</f>
        <v>0</v>
      </c>
      <c r="S406" s="220">
        <v>2.2000000000000002</v>
      </c>
      <c r="T406" s="221">
        <f>S406*H406</f>
        <v>77</v>
      </c>
      <c r="AR406" s="21" t="s">
        <v>142</v>
      </c>
      <c r="AT406" s="21" t="s">
        <v>137</v>
      </c>
      <c r="AU406" s="21" t="s">
        <v>87</v>
      </c>
      <c r="AY406" s="21" t="s">
        <v>135</v>
      </c>
      <c r="BE406" s="222">
        <f>IF(N406="základní",J406,0)</f>
        <v>0</v>
      </c>
      <c r="BF406" s="222">
        <f>IF(N406="snížená",J406,0)</f>
        <v>0</v>
      </c>
      <c r="BG406" s="222">
        <f>IF(N406="zákl. přenesená",J406,0)</f>
        <v>0</v>
      </c>
      <c r="BH406" s="222">
        <f>IF(N406="sníž. přenesená",J406,0)</f>
        <v>0</v>
      </c>
      <c r="BI406" s="222">
        <f>IF(N406="nulová",J406,0)</f>
        <v>0</v>
      </c>
      <c r="BJ406" s="21" t="s">
        <v>24</v>
      </c>
      <c r="BK406" s="222">
        <f>ROUND(I406*H406,2)</f>
        <v>0</v>
      </c>
      <c r="BL406" s="21" t="s">
        <v>142</v>
      </c>
      <c r="BM406" s="21" t="s">
        <v>1059</v>
      </c>
    </row>
    <row r="407" s="1" customFormat="1" ht="16.5" customHeight="1">
      <c r="B407" s="43"/>
      <c r="C407" s="211" t="s">
        <v>1060</v>
      </c>
      <c r="D407" s="211" t="s">
        <v>137</v>
      </c>
      <c r="E407" s="212" t="s">
        <v>1061</v>
      </c>
      <c r="F407" s="213" t="s">
        <v>1062</v>
      </c>
      <c r="G407" s="214" t="s">
        <v>153</v>
      </c>
      <c r="H407" s="215">
        <v>35</v>
      </c>
      <c r="I407" s="216"/>
      <c r="J407" s="217">
        <f>ROUND(I407*H407,2)</f>
        <v>0</v>
      </c>
      <c r="K407" s="213" t="s">
        <v>141</v>
      </c>
      <c r="L407" s="69"/>
      <c r="M407" s="218" t="s">
        <v>22</v>
      </c>
      <c r="N407" s="219" t="s">
        <v>47</v>
      </c>
      <c r="O407" s="44"/>
      <c r="P407" s="220">
        <f>O407*H407</f>
        <v>0</v>
      </c>
      <c r="Q407" s="220">
        <v>0</v>
      </c>
      <c r="R407" s="220">
        <f>Q407*H407</f>
        <v>0</v>
      </c>
      <c r="S407" s="220">
        <v>2.2000000000000002</v>
      </c>
      <c r="T407" s="221">
        <f>S407*H407</f>
        <v>77</v>
      </c>
      <c r="AR407" s="21" t="s">
        <v>142</v>
      </c>
      <c r="AT407" s="21" t="s">
        <v>137</v>
      </c>
      <c r="AU407" s="21" t="s">
        <v>87</v>
      </c>
      <c r="AY407" s="21" t="s">
        <v>135</v>
      </c>
      <c r="BE407" s="222">
        <f>IF(N407="základní",J407,0)</f>
        <v>0</v>
      </c>
      <c r="BF407" s="222">
        <f>IF(N407="snížená",J407,0)</f>
        <v>0</v>
      </c>
      <c r="BG407" s="222">
        <f>IF(N407="zákl. přenesená",J407,0)</f>
        <v>0</v>
      </c>
      <c r="BH407" s="222">
        <f>IF(N407="sníž. přenesená",J407,0)</f>
        <v>0</v>
      </c>
      <c r="BI407" s="222">
        <f>IF(N407="nulová",J407,0)</f>
        <v>0</v>
      </c>
      <c r="BJ407" s="21" t="s">
        <v>24</v>
      </c>
      <c r="BK407" s="222">
        <f>ROUND(I407*H407,2)</f>
        <v>0</v>
      </c>
      <c r="BL407" s="21" t="s">
        <v>142</v>
      </c>
      <c r="BM407" s="21" t="s">
        <v>1063</v>
      </c>
    </row>
    <row r="408" s="1" customFormat="1" ht="16.5" customHeight="1">
      <c r="B408" s="43"/>
      <c r="C408" s="211" t="s">
        <v>1064</v>
      </c>
      <c r="D408" s="211" t="s">
        <v>137</v>
      </c>
      <c r="E408" s="212" t="s">
        <v>1065</v>
      </c>
      <c r="F408" s="213" t="s">
        <v>1066</v>
      </c>
      <c r="G408" s="214" t="s">
        <v>153</v>
      </c>
      <c r="H408" s="215">
        <v>45</v>
      </c>
      <c r="I408" s="216"/>
      <c r="J408" s="217">
        <f>ROUND(I408*H408,2)</f>
        <v>0</v>
      </c>
      <c r="K408" s="213" t="s">
        <v>141</v>
      </c>
      <c r="L408" s="69"/>
      <c r="M408" s="218" t="s">
        <v>22</v>
      </c>
      <c r="N408" s="219" t="s">
        <v>47</v>
      </c>
      <c r="O408" s="44"/>
      <c r="P408" s="220">
        <f>O408*H408</f>
        <v>0</v>
      </c>
      <c r="Q408" s="220">
        <v>0</v>
      </c>
      <c r="R408" s="220">
        <f>Q408*H408</f>
        <v>0</v>
      </c>
      <c r="S408" s="220">
        <v>2.3999999999999999</v>
      </c>
      <c r="T408" s="221">
        <f>S408*H408</f>
        <v>108</v>
      </c>
      <c r="AR408" s="21" t="s">
        <v>142</v>
      </c>
      <c r="AT408" s="21" t="s">
        <v>137</v>
      </c>
      <c r="AU408" s="21" t="s">
        <v>87</v>
      </c>
      <c r="AY408" s="21" t="s">
        <v>135</v>
      </c>
      <c r="BE408" s="222">
        <f>IF(N408="základní",J408,0)</f>
        <v>0</v>
      </c>
      <c r="BF408" s="222">
        <f>IF(N408="snížená",J408,0)</f>
        <v>0</v>
      </c>
      <c r="BG408" s="222">
        <f>IF(N408="zákl. přenesená",J408,0)</f>
        <v>0</v>
      </c>
      <c r="BH408" s="222">
        <f>IF(N408="sníž. přenesená",J408,0)</f>
        <v>0</v>
      </c>
      <c r="BI408" s="222">
        <f>IF(N408="nulová",J408,0)</f>
        <v>0</v>
      </c>
      <c r="BJ408" s="21" t="s">
        <v>24</v>
      </c>
      <c r="BK408" s="222">
        <f>ROUND(I408*H408,2)</f>
        <v>0</v>
      </c>
      <c r="BL408" s="21" t="s">
        <v>142</v>
      </c>
      <c r="BM408" s="21" t="s">
        <v>1067</v>
      </c>
    </row>
    <row r="409" s="1" customFormat="1" ht="16.5" customHeight="1">
      <c r="B409" s="43"/>
      <c r="C409" s="211" t="s">
        <v>1068</v>
      </c>
      <c r="D409" s="211" t="s">
        <v>137</v>
      </c>
      <c r="E409" s="212" t="s">
        <v>1069</v>
      </c>
      <c r="F409" s="213" t="s">
        <v>1070</v>
      </c>
      <c r="G409" s="214" t="s">
        <v>153</v>
      </c>
      <c r="H409" s="215">
        <v>46</v>
      </c>
      <c r="I409" s="216"/>
      <c r="J409" s="217">
        <f>ROUND(I409*H409,2)</f>
        <v>0</v>
      </c>
      <c r="K409" s="213" t="s">
        <v>141</v>
      </c>
      <c r="L409" s="69"/>
      <c r="M409" s="218" t="s">
        <v>22</v>
      </c>
      <c r="N409" s="219" t="s">
        <v>47</v>
      </c>
      <c r="O409" s="44"/>
      <c r="P409" s="220">
        <f>O409*H409</f>
        <v>0</v>
      </c>
      <c r="Q409" s="220">
        <v>0</v>
      </c>
      <c r="R409" s="220">
        <f>Q409*H409</f>
        <v>0</v>
      </c>
      <c r="S409" s="220">
        <v>2.3999999999999999</v>
      </c>
      <c r="T409" s="221">
        <f>S409*H409</f>
        <v>110.39999999999999</v>
      </c>
      <c r="AR409" s="21" t="s">
        <v>142</v>
      </c>
      <c r="AT409" s="21" t="s">
        <v>137</v>
      </c>
      <c r="AU409" s="21" t="s">
        <v>87</v>
      </c>
      <c r="AY409" s="21" t="s">
        <v>135</v>
      </c>
      <c r="BE409" s="222">
        <f>IF(N409="základní",J409,0)</f>
        <v>0</v>
      </c>
      <c r="BF409" s="222">
        <f>IF(N409="snížená",J409,0)</f>
        <v>0</v>
      </c>
      <c r="BG409" s="222">
        <f>IF(N409="zákl. přenesená",J409,0)</f>
        <v>0</v>
      </c>
      <c r="BH409" s="222">
        <f>IF(N409="sníž. přenesená",J409,0)</f>
        <v>0</v>
      </c>
      <c r="BI409" s="222">
        <f>IF(N409="nulová",J409,0)</f>
        <v>0</v>
      </c>
      <c r="BJ409" s="21" t="s">
        <v>24</v>
      </c>
      <c r="BK409" s="222">
        <f>ROUND(I409*H409,2)</f>
        <v>0</v>
      </c>
      <c r="BL409" s="21" t="s">
        <v>142</v>
      </c>
      <c r="BM409" s="21" t="s">
        <v>1071</v>
      </c>
    </row>
    <row r="410" s="1" customFormat="1" ht="16.5" customHeight="1">
      <c r="B410" s="43"/>
      <c r="C410" s="211" t="s">
        <v>1072</v>
      </c>
      <c r="D410" s="211" t="s">
        <v>137</v>
      </c>
      <c r="E410" s="212" t="s">
        <v>1073</v>
      </c>
      <c r="F410" s="213" t="s">
        <v>1074</v>
      </c>
      <c r="G410" s="214" t="s">
        <v>140</v>
      </c>
      <c r="H410" s="215">
        <v>100</v>
      </c>
      <c r="I410" s="216"/>
      <c r="J410" s="217">
        <f>ROUND(I410*H410,2)</f>
        <v>0</v>
      </c>
      <c r="K410" s="213" t="s">
        <v>141</v>
      </c>
      <c r="L410" s="69"/>
      <c r="M410" s="218" t="s">
        <v>22</v>
      </c>
      <c r="N410" s="219" t="s">
        <v>47</v>
      </c>
      <c r="O410" s="44"/>
      <c r="P410" s="220">
        <f>O410*H410</f>
        <v>0</v>
      </c>
      <c r="Q410" s="220">
        <v>0.020716700000000001</v>
      </c>
      <c r="R410" s="220">
        <f>Q410*H410</f>
        <v>2.0716700000000001</v>
      </c>
      <c r="S410" s="220">
        <v>0</v>
      </c>
      <c r="T410" s="221">
        <f>S410*H410</f>
        <v>0</v>
      </c>
      <c r="AR410" s="21" t="s">
        <v>142</v>
      </c>
      <c r="AT410" s="21" t="s">
        <v>137</v>
      </c>
      <c r="AU410" s="21" t="s">
        <v>87</v>
      </c>
      <c r="AY410" s="21" t="s">
        <v>135</v>
      </c>
      <c r="BE410" s="222">
        <f>IF(N410="základní",J410,0)</f>
        <v>0</v>
      </c>
      <c r="BF410" s="222">
        <f>IF(N410="snížená",J410,0)</f>
        <v>0</v>
      </c>
      <c r="BG410" s="222">
        <f>IF(N410="zákl. přenesená",J410,0)</f>
        <v>0</v>
      </c>
      <c r="BH410" s="222">
        <f>IF(N410="sníž. přenesená",J410,0)</f>
        <v>0</v>
      </c>
      <c r="BI410" s="222">
        <f>IF(N410="nulová",J410,0)</f>
        <v>0</v>
      </c>
      <c r="BJ410" s="21" t="s">
        <v>24</v>
      </c>
      <c r="BK410" s="222">
        <f>ROUND(I410*H410,2)</f>
        <v>0</v>
      </c>
      <c r="BL410" s="21" t="s">
        <v>142</v>
      </c>
      <c r="BM410" s="21" t="s">
        <v>1075</v>
      </c>
    </row>
    <row r="411" s="1" customFormat="1" ht="16.5" customHeight="1">
      <c r="B411" s="43"/>
      <c r="C411" s="211" t="s">
        <v>1076</v>
      </c>
      <c r="D411" s="211" t="s">
        <v>137</v>
      </c>
      <c r="E411" s="212" t="s">
        <v>1077</v>
      </c>
      <c r="F411" s="213" t="s">
        <v>1078</v>
      </c>
      <c r="G411" s="214" t="s">
        <v>140</v>
      </c>
      <c r="H411" s="215">
        <v>100</v>
      </c>
      <c r="I411" s="216"/>
      <c r="J411" s="217">
        <f>ROUND(I411*H411,2)</f>
        <v>0</v>
      </c>
      <c r="K411" s="213" t="s">
        <v>141</v>
      </c>
      <c r="L411" s="69"/>
      <c r="M411" s="218" t="s">
        <v>22</v>
      </c>
      <c r="N411" s="219" t="s">
        <v>47</v>
      </c>
      <c r="O411" s="44"/>
      <c r="P411" s="220">
        <f>O411*H411</f>
        <v>0</v>
      </c>
      <c r="Q411" s="220">
        <v>0</v>
      </c>
      <c r="R411" s="220">
        <f>Q411*H411</f>
        <v>0</v>
      </c>
      <c r="S411" s="220">
        <v>0.020719999999999999</v>
      </c>
      <c r="T411" s="221">
        <f>S411*H411</f>
        <v>2.0720000000000001</v>
      </c>
      <c r="AR411" s="21" t="s">
        <v>142</v>
      </c>
      <c r="AT411" s="21" t="s">
        <v>137</v>
      </c>
      <c r="AU411" s="21" t="s">
        <v>87</v>
      </c>
      <c r="AY411" s="21" t="s">
        <v>135</v>
      </c>
      <c r="BE411" s="222">
        <f>IF(N411="základní",J411,0)</f>
        <v>0</v>
      </c>
      <c r="BF411" s="222">
        <f>IF(N411="snížená",J411,0)</f>
        <v>0</v>
      </c>
      <c r="BG411" s="222">
        <f>IF(N411="zákl. přenesená",J411,0)</f>
        <v>0</v>
      </c>
      <c r="BH411" s="222">
        <f>IF(N411="sníž. přenesená",J411,0)</f>
        <v>0</v>
      </c>
      <c r="BI411" s="222">
        <f>IF(N411="nulová",J411,0)</f>
        <v>0</v>
      </c>
      <c r="BJ411" s="21" t="s">
        <v>24</v>
      </c>
      <c r="BK411" s="222">
        <f>ROUND(I411*H411,2)</f>
        <v>0</v>
      </c>
      <c r="BL411" s="21" t="s">
        <v>142</v>
      </c>
      <c r="BM411" s="21" t="s">
        <v>1079</v>
      </c>
    </row>
    <row r="412" s="1" customFormat="1" ht="25.5" customHeight="1">
      <c r="B412" s="43"/>
      <c r="C412" s="211" t="s">
        <v>1080</v>
      </c>
      <c r="D412" s="211" t="s">
        <v>137</v>
      </c>
      <c r="E412" s="212" t="s">
        <v>1081</v>
      </c>
      <c r="F412" s="213" t="s">
        <v>1082</v>
      </c>
      <c r="G412" s="214" t="s">
        <v>194</v>
      </c>
      <c r="H412" s="215">
        <v>600</v>
      </c>
      <c r="I412" s="216"/>
      <c r="J412" s="217">
        <f>ROUND(I412*H412,2)</f>
        <v>0</v>
      </c>
      <c r="K412" s="213" t="s">
        <v>141</v>
      </c>
      <c r="L412" s="69"/>
      <c r="M412" s="218" t="s">
        <v>22</v>
      </c>
      <c r="N412" s="219" t="s">
        <v>47</v>
      </c>
      <c r="O412" s="44"/>
      <c r="P412" s="220">
        <f>O412*H412</f>
        <v>0</v>
      </c>
      <c r="Q412" s="220">
        <v>3.5840000000000002E-05</v>
      </c>
      <c r="R412" s="220">
        <f>Q412*H412</f>
        <v>0.021504000000000002</v>
      </c>
      <c r="S412" s="220">
        <v>0.001</v>
      </c>
      <c r="T412" s="221">
        <f>S412*H412</f>
        <v>0.59999999999999998</v>
      </c>
      <c r="AR412" s="21" t="s">
        <v>142</v>
      </c>
      <c r="AT412" s="21" t="s">
        <v>137</v>
      </c>
      <c r="AU412" s="21" t="s">
        <v>87</v>
      </c>
      <c r="AY412" s="21" t="s">
        <v>135</v>
      </c>
      <c r="BE412" s="222">
        <f>IF(N412="základní",J412,0)</f>
        <v>0</v>
      </c>
      <c r="BF412" s="222">
        <f>IF(N412="snížená",J412,0)</f>
        <v>0</v>
      </c>
      <c r="BG412" s="222">
        <f>IF(N412="zákl. přenesená",J412,0)</f>
        <v>0</v>
      </c>
      <c r="BH412" s="222">
        <f>IF(N412="sníž. přenesená",J412,0)</f>
        <v>0</v>
      </c>
      <c r="BI412" s="222">
        <f>IF(N412="nulová",J412,0)</f>
        <v>0</v>
      </c>
      <c r="BJ412" s="21" t="s">
        <v>24</v>
      </c>
      <c r="BK412" s="222">
        <f>ROUND(I412*H412,2)</f>
        <v>0</v>
      </c>
      <c r="BL412" s="21" t="s">
        <v>142</v>
      </c>
      <c r="BM412" s="21" t="s">
        <v>1083</v>
      </c>
    </row>
    <row r="413" s="1" customFormat="1" ht="16.5" customHeight="1">
      <c r="B413" s="43"/>
      <c r="C413" s="211" t="s">
        <v>1084</v>
      </c>
      <c r="D413" s="211" t="s">
        <v>137</v>
      </c>
      <c r="E413" s="212" t="s">
        <v>1085</v>
      </c>
      <c r="F413" s="213" t="s">
        <v>1086</v>
      </c>
      <c r="G413" s="214" t="s">
        <v>140</v>
      </c>
      <c r="H413" s="215">
        <v>150</v>
      </c>
      <c r="I413" s="216"/>
      <c r="J413" s="217">
        <f>ROUND(I413*H413,2)</f>
        <v>0</v>
      </c>
      <c r="K413" s="213" t="s">
        <v>141</v>
      </c>
      <c r="L413" s="69"/>
      <c r="M413" s="218" t="s">
        <v>22</v>
      </c>
      <c r="N413" s="219" t="s">
        <v>47</v>
      </c>
      <c r="O413" s="44"/>
      <c r="P413" s="220">
        <f>O413*H413</f>
        <v>0</v>
      </c>
      <c r="Q413" s="220">
        <v>0</v>
      </c>
      <c r="R413" s="220">
        <f>Q413*H413</f>
        <v>0</v>
      </c>
      <c r="S413" s="220">
        <v>0.088999999999999996</v>
      </c>
      <c r="T413" s="221">
        <f>S413*H413</f>
        <v>13.35</v>
      </c>
      <c r="AR413" s="21" t="s">
        <v>142</v>
      </c>
      <c r="AT413" s="21" t="s">
        <v>137</v>
      </c>
      <c r="AU413" s="21" t="s">
        <v>87</v>
      </c>
      <c r="AY413" s="21" t="s">
        <v>135</v>
      </c>
      <c r="BE413" s="222">
        <f>IF(N413="základní",J413,0)</f>
        <v>0</v>
      </c>
      <c r="BF413" s="222">
        <f>IF(N413="snížená",J413,0)</f>
        <v>0</v>
      </c>
      <c r="BG413" s="222">
        <f>IF(N413="zákl. přenesená",J413,0)</f>
        <v>0</v>
      </c>
      <c r="BH413" s="222">
        <f>IF(N413="sníž. přenesená",J413,0)</f>
        <v>0</v>
      </c>
      <c r="BI413" s="222">
        <f>IF(N413="nulová",J413,0)</f>
        <v>0</v>
      </c>
      <c r="BJ413" s="21" t="s">
        <v>24</v>
      </c>
      <c r="BK413" s="222">
        <f>ROUND(I413*H413,2)</f>
        <v>0</v>
      </c>
      <c r="BL413" s="21" t="s">
        <v>142</v>
      </c>
      <c r="BM413" s="21" t="s">
        <v>1087</v>
      </c>
    </row>
    <row r="414" s="1" customFormat="1" ht="16.5" customHeight="1">
      <c r="B414" s="43"/>
      <c r="C414" s="211" t="s">
        <v>1088</v>
      </c>
      <c r="D414" s="211" t="s">
        <v>137</v>
      </c>
      <c r="E414" s="212" t="s">
        <v>1089</v>
      </c>
      <c r="F414" s="213" t="s">
        <v>1090</v>
      </c>
      <c r="G414" s="214" t="s">
        <v>140</v>
      </c>
      <c r="H414" s="215">
        <v>750</v>
      </c>
      <c r="I414" s="216"/>
      <c r="J414" s="217">
        <f>ROUND(I414*H414,2)</f>
        <v>0</v>
      </c>
      <c r="K414" s="213" t="s">
        <v>141</v>
      </c>
      <c r="L414" s="69"/>
      <c r="M414" s="218" t="s">
        <v>22</v>
      </c>
      <c r="N414" s="219" t="s">
        <v>47</v>
      </c>
      <c r="O414" s="44"/>
      <c r="P414" s="220">
        <f>O414*H414</f>
        <v>0</v>
      </c>
      <c r="Q414" s="220">
        <v>0</v>
      </c>
      <c r="R414" s="220">
        <f>Q414*H414</f>
        <v>0</v>
      </c>
      <c r="S414" s="220">
        <v>0.088999999999999996</v>
      </c>
      <c r="T414" s="221">
        <f>S414*H414</f>
        <v>66.75</v>
      </c>
      <c r="AR414" s="21" t="s">
        <v>142</v>
      </c>
      <c r="AT414" s="21" t="s">
        <v>137</v>
      </c>
      <c r="AU414" s="21" t="s">
        <v>87</v>
      </c>
      <c r="AY414" s="21" t="s">
        <v>135</v>
      </c>
      <c r="BE414" s="222">
        <f>IF(N414="základní",J414,0)</f>
        <v>0</v>
      </c>
      <c r="BF414" s="222">
        <f>IF(N414="snížená",J414,0)</f>
        <v>0</v>
      </c>
      <c r="BG414" s="222">
        <f>IF(N414="zákl. přenesená",J414,0)</f>
        <v>0</v>
      </c>
      <c r="BH414" s="222">
        <f>IF(N414="sníž. přenesená",J414,0)</f>
        <v>0</v>
      </c>
      <c r="BI414" s="222">
        <f>IF(N414="nulová",J414,0)</f>
        <v>0</v>
      </c>
      <c r="BJ414" s="21" t="s">
        <v>24</v>
      </c>
      <c r="BK414" s="222">
        <f>ROUND(I414*H414,2)</f>
        <v>0</v>
      </c>
      <c r="BL414" s="21" t="s">
        <v>142</v>
      </c>
      <c r="BM414" s="21" t="s">
        <v>1091</v>
      </c>
    </row>
    <row r="415" s="1" customFormat="1" ht="16.5" customHeight="1">
      <c r="B415" s="43"/>
      <c r="C415" s="211" t="s">
        <v>1092</v>
      </c>
      <c r="D415" s="211" t="s">
        <v>137</v>
      </c>
      <c r="E415" s="212" t="s">
        <v>1093</v>
      </c>
      <c r="F415" s="213" t="s">
        <v>1094</v>
      </c>
      <c r="G415" s="214" t="s">
        <v>140</v>
      </c>
      <c r="H415" s="215">
        <v>400</v>
      </c>
      <c r="I415" s="216"/>
      <c r="J415" s="217">
        <f>ROUND(I415*H415,2)</f>
        <v>0</v>
      </c>
      <c r="K415" s="213" t="s">
        <v>141</v>
      </c>
      <c r="L415" s="69"/>
      <c r="M415" s="218" t="s">
        <v>22</v>
      </c>
      <c r="N415" s="219" t="s">
        <v>47</v>
      </c>
      <c r="O415" s="44"/>
      <c r="P415" s="220">
        <f>O415*H415</f>
        <v>0</v>
      </c>
      <c r="Q415" s="220">
        <v>0</v>
      </c>
      <c r="R415" s="220">
        <f>Q415*H415</f>
        <v>0</v>
      </c>
      <c r="S415" s="220">
        <v>0.063</v>
      </c>
      <c r="T415" s="221">
        <f>S415*H415</f>
        <v>25.199999999999999</v>
      </c>
      <c r="AR415" s="21" t="s">
        <v>142</v>
      </c>
      <c r="AT415" s="21" t="s">
        <v>137</v>
      </c>
      <c r="AU415" s="21" t="s">
        <v>87</v>
      </c>
      <c r="AY415" s="21" t="s">
        <v>135</v>
      </c>
      <c r="BE415" s="222">
        <f>IF(N415="základní",J415,0)</f>
        <v>0</v>
      </c>
      <c r="BF415" s="222">
        <f>IF(N415="snížená",J415,0)</f>
        <v>0</v>
      </c>
      <c r="BG415" s="222">
        <f>IF(N415="zákl. přenesená",J415,0)</f>
        <v>0</v>
      </c>
      <c r="BH415" s="222">
        <f>IF(N415="sníž. přenesená",J415,0)</f>
        <v>0</v>
      </c>
      <c r="BI415" s="222">
        <f>IF(N415="nulová",J415,0)</f>
        <v>0</v>
      </c>
      <c r="BJ415" s="21" t="s">
        <v>24</v>
      </c>
      <c r="BK415" s="222">
        <f>ROUND(I415*H415,2)</f>
        <v>0</v>
      </c>
      <c r="BL415" s="21" t="s">
        <v>142</v>
      </c>
      <c r="BM415" s="21" t="s">
        <v>1095</v>
      </c>
    </row>
    <row r="416" s="1" customFormat="1" ht="16.5" customHeight="1">
      <c r="B416" s="43"/>
      <c r="C416" s="211" t="s">
        <v>1096</v>
      </c>
      <c r="D416" s="211" t="s">
        <v>137</v>
      </c>
      <c r="E416" s="212" t="s">
        <v>1097</v>
      </c>
      <c r="F416" s="213" t="s">
        <v>1098</v>
      </c>
      <c r="G416" s="214" t="s">
        <v>140</v>
      </c>
      <c r="H416" s="215">
        <v>350</v>
      </c>
      <c r="I416" s="216"/>
      <c r="J416" s="217">
        <f>ROUND(I416*H416,2)</f>
        <v>0</v>
      </c>
      <c r="K416" s="213" t="s">
        <v>141</v>
      </c>
      <c r="L416" s="69"/>
      <c r="M416" s="218" t="s">
        <v>22</v>
      </c>
      <c r="N416" s="219" t="s">
        <v>47</v>
      </c>
      <c r="O416" s="44"/>
      <c r="P416" s="220">
        <f>O416*H416</f>
        <v>0</v>
      </c>
      <c r="Q416" s="220">
        <v>0</v>
      </c>
      <c r="R416" s="220">
        <f>Q416*H416</f>
        <v>0</v>
      </c>
      <c r="S416" s="220">
        <v>0.063</v>
      </c>
      <c r="T416" s="221">
        <f>S416*H416</f>
        <v>22.050000000000001</v>
      </c>
      <c r="AR416" s="21" t="s">
        <v>142</v>
      </c>
      <c r="AT416" s="21" t="s">
        <v>137</v>
      </c>
      <c r="AU416" s="21" t="s">
        <v>87</v>
      </c>
      <c r="AY416" s="21" t="s">
        <v>135</v>
      </c>
      <c r="BE416" s="222">
        <f>IF(N416="základní",J416,0)</f>
        <v>0</v>
      </c>
      <c r="BF416" s="222">
        <f>IF(N416="snížená",J416,0)</f>
        <v>0</v>
      </c>
      <c r="BG416" s="222">
        <f>IF(N416="zákl. přenesená",J416,0)</f>
        <v>0</v>
      </c>
      <c r="BH416" s="222">
        <f>IF(N416="sníž. přenesená",J416,0)</f>
        <v>0</v>
      </c>
      <c r="BI416" s="222">
        <f>IF(N416="nulová",J416,0)</f>
        <v>0</v>
      </c>
      <c r="BJ416" s="21" t="s">
        <v>24</v>
      </c>
      <c r="BK416" s="222">
        <f>ROUND(I416*H416,2)</f>
        <v>0</v>
      </c>
      <c r="BL416" s="21" t="s">
        <v>142</v>
      </c>
      <c r="BM416" s="21" t="s">
        <v>1099</v>
      </c>
    </row>
    <row r="417" s="1" customFormat="1" ht="16.5" customHeight="1">
      <c r="B417" s="43"/>
      <c r="C417" s="211" t="s">
        <v>1100</v>
      </c>
      <c r="D417" s="211" t="s">
        <v>137</v>
      </c>
      <c r="E417" s="212" t="s">
        <v>1101</v>
      </c>
      <c r="F417" s="213" t="s">
        <v>1102</v>
      </c>
      <c r="G417" s="214" t="s">
        <v>140</v>
      </c>
      <c r="H417" s="215">
        <v>100</v>
      </c>
      <c r="I417" s="216"/>
      <c r="J417" s="217">
        <f>ROUND(I417*H417,2)</f>
        <v>0</v>
      </c>
      <c r="K417" s="213" t="s">
        <v>141</v>
      </c>
      <c r="L417" s="69"/>
      <c r="M417" s="218" t="s">
        <v>22</v>
      </c>
      <c r="N417" s="219" t="s">
        <v>47</v>
      </c>
      <c r="O417" s="44"/>
      <c r="P417" s="220">
        <f>O417*H417</f>
        <v>0</v>
      </c>
      <c r="Q417" s="220">
        <v>0</v>
      </c>
      <c r="R417" s="220">
        <f>Q417*H417</f>
        <v>0</v>
      </c>
      <c r="S417" s="220">
        <v>0</v>
      </c>
      <c r="T417" s="221">
        <f>S417*H417</f>
        <v>0</v>
      </c>
      <c r="AR417" s="21" t="s">
        <v>142</v>
      </c>
      <c r="AT417" s="21" t="s">
        <v>137</v>
      </c>
      <c r="AU417" s="21" t="s">
        <v>87</v>
      </c>
      <c r="AY417" s="21" t="s">
        <v>135</v>
      </c>
      <c r="BE417" s="222">
        <f>IF(N417="základní",J417,0)</f>
        <v>0</v>
      </c>
      <c r="BF417" s="222">
        <f>IF(N417="snížená",J417,0)</f>
        <v>0</v>
      </c>
      <c r="BG417" s="222">
        <f>IF(N417="zákl. přenesená",J417,0)</f>
        <v>0</v>
      </c>
      <c r="BH417" s="222">
        <f>IF(N417="sníž. přenesená",J417,0)</f>
        <v>0</v>
      </c>
      <c r="BI417" s="222">
        <f>IF(N417="nulová",J417,0)</f>
        <v>0</v>
      </c>
      <c r="BJ417" s="21" t="s">
        <v>24</v>
      </c>
      <c r="BK417" s="222">
        <f>ROUND(I417*H417,2)</f>
        <v>0</v>
      </c>
      <c r="BL417" s="21" t="s">
        <v>142</v>
      </c>
      <c r="BM417" s="21" t="s">
        <v>1103</v>
      </c>
    </row>
    <row r="418" s="1" customFormat="1" ht="16.5" customHeight="1">
      <c r="B418" s="43"/>
      <c r="C418" s="211" t="s">
        <v>1104</v>
      </c>
      <c r="D418" s="211" t="s">
        <v>137</v>
      </c>
      <c r="E418" s="212" t="s">
        <v>1105</v>
      </c>
      <c r="F418" s="213" t="s">
        <v>1106</v>
      </c>
      <c r="G418" s="214" t="s">
        <v>140</v>
      </c>
      <c r="H418" s="215">
        <v>150</v>
      </c>
      <c r="I418" s="216"/>
      <c r="J418" s="217">
        <f>ROUND(I418*H418,2)</f>
        <v>0</v>
      </c>
      <c r="K418" s="213" t="s">
        <v>141</v>
      </c>
      <c r="L418" s="69"/>
      <c r="M418" s="218" t="s">
        <v>22</v>
      </c>
      <c r="N418" s="219" t="s">
        <v>47</v>
      </c>
      <c r="O418" s="44"/>
      <c r="P418" s="220">
        <f>O418*H418</f>
        <v>0</v>
      </c>
      <c r="Q418" s="220">
        <v>0</v>
      </c>
      <c r="R418" s="220">
        <f>Q418*H418</f>
        <v>0</v>
      </c>
      <c r="S418" s="220">
        <v>0</v>
      </c>
      <c r="T418" s="221">
        <f>S418*H418</f>
        <v>0</v>
      </c>
      <c r="AR418" s="21" t="s">
        <v>142</v>
      </c>
      <c r="AT418" s="21" t="s">
        <v>137</v>
      </c>
      <c r="AU418" s="21" t="s">
        <v>87</v>
      </c>
      <c r="AY418" s="21" t="s">
        <v>135</v>
      </c>
      <c r="BE418" s="222">
        <f>IF(N418="základní",J418,0)</f>
        <v>0</v>
      </c>
      <c r="BF418" s="222">
        <f>IF(N418="snížená",J418,0)</f>
        <v>0</v>
      </c>
      <c r="BG418" s="222">
        <f>IF(N418="zákl. přenesená",J418,0)</f>
        <v>0</v>
      </c>
      <c r="BH418" s="222">
        <f>IF(N418="sníž. přenesená",J418,0)</f>
        <v>0</v>
      </c>
      <c r="BI418" s="222">
        <f>IF(N418="nulová",J418,0)</f>
        <v>0</v>
      </c>
      <c r="BJ418" s="21" t="s">
        <v>24</v>
      </c>
      <c r="BK418" s="222">
        <f>ROUND(I418*H418,2)</f>
        <v>0</v>
      </c>
      <c r="BL418" s="21" t="s">
        <v>142</v>
      </c>
      <c r="BM418" s="21" t="s">
        <v>1107</v>
      </c>
    </row>
    <row r="419" s="1" customFormat="1" ht="16.5" customHeight="1">
      <c r="B419" s="43"/>
      <c r="C419" s="211" t="s">
        <v>1108</v>
      </c>
      <c r="D419" s="211" t="s">
        <v>137</v>
      </c>
      <c r="E419" s="212" t="s">
        <v>1109</v>
      </c>
      <c r="F419" s="213" t="s">
        <v>1110</v>
      </c>
      <c r="G419" s="214" t="s">
        <v>140</v>
      </c>
      <c r="H419" s="215">
        <v>120</v>
      </c>
      <c r="I419" s="216"/>
      <c r="J419" s="217">
        <f>ROUND(I419*H419,2)</f>
        <v>0</v>
      </c>
      <c r="K419" s="213" t="s">
        <v>141</v>
      </c>
      <c r="L419" s="69"/>
      <c r="M419" s="218" t="s">
        <v>22</v>
      </c>
      <c r="N419" s="219" t="s">
        <v>47</v>
      </c>
      <c r="O419" s="44"/>
      <c r="P419" s="220">
        <f>O419*H419</f>
        <v>0</v>
      </c>
      <c r="Q419" s="220">
        <v>0</v>
      </c>
      <c r="R419" s="220">
        <f>Q419*H419</f>
        <v>0</v>
      </c>
      <c r="S419" s="220">
        <v>0.021999999999999999</v>
      </c>
      <c r="T419" s="221">
        <f>S419*H419</f>
        <v>2.6399999999999997</v>
      </c>
      <c r="AR419" s="21" t="s">
        <v>142</v>
      </c>
      <c r="AT419" s="21" t="s">
        <v>137</v>
      </c>
      <c r="AU419" s="21" t="s">
        <v>87</v>
      </c>
      <c r="AY419" s="21" t="s">
        <v>135</v>
      </c>
      <c r="BE419" s="222">
        <f>IF(N419="základní",J419,0)</f>
        <v>0</v>
      </c>
      <c r="BF419" s="222">
        <f>IF(N419="snížená",J419,0)</f>
        <v>0</v>
      </c>
      <c r="BG419" s="222">
        <f>IF(N419="zákl. přenesená",J419,0)</f>
        <v>0</v>
      </c>
      <c r="BH419" s="222">
        <f>IF(N419="sníž. přenesená",J419,0)</f>
        <v>0</v>
      </c>
      <c r="BI419" s="222">
        <f>IF(N419="nulová",J419,0)</f>
        <v>0</v>
      </c>
      <c r="BJ419" s="21" t="s">
        <v>24</v>
      </c>
      <c r="BK419" s="222">
        <f>ROUND(I419*H419,2)</f>
        <v>0</v>
      </c>
      <c r="BL419" s="21" t="s">
        <v>142</v>
      </c>
      <c r="BM419" s="21" t="s">
        <v>1111</v>
      </c>
    </row>
    <row r="420" s="1" customFormat="1" ht="16.5" customHeight="1">
      <c r="B420" s="43"/>
      <c r="C420" s="211" t="s">
        <v>1112</v>
      </c>
      <c r="D420" s="211" t="s">
        <v>137</v>
      </c>
      <c r="E420" s="212" t="s">
        <v>1113</v>
      </c>
      <c r="F420" s="213" t="s">
        <v>1114</v>
      </c>
      <c r="G420" s="214" t="s">
        <v>140</v>
      </c>
      <c r="H420" s="215">
        <v>110</v>
      </c>
      <c r="I420" s="216"/>
      <c r="J420" s="217">
        <f>ROUND(I420*H420,2)</f>
        <v>0</v>
      </c>
      <c r="K420" s="213" t="s">
        <v>141</v>
      </c>
      <c r="L420" s="69"/>
      <c r="M420" s="218" t="s">
        <v>22</v>
      </c>
      <c r="N420" s="219" t="s">
        <v>47</v>
      </c>
      <c r="O420" s="44"/>
      <c r="P420" s="220">
        <f>O420*H420</f>
        <v>0</v>
      </c>
      <c r="Q420" s="220">
        <v>0</v>
      </c>
      <c r="R420" s="220">
        <f>Q420*H420</f>
        <v>0</v>
      </c>
      <c r="S420" s="220">
        <v>0.066000000000000003</v>
      </c>
      <c r="T420" s="221">
        <f>S420*H420</f>
        <v>7.2600000000000007</v>
      </c>
      <c r="AR420" s="21" t="s">
        <v>142</v>
      </c>
      <c r="AT420" s="21" t="s">
        <v>137</v>
      </c>
      <c r="AU420" s="21" t="s">
        <v>87</v>
      </c>
      <c r="AY420" s="21" t="s">
        <v>135</v>
      </c>
      <c r="BE420" s="222">
        <f>IF(N420="základní",J420,0)</f>
        <v>0</v>
      </c>
      <c r="BF420" s="222">
        <f>IF(N420="snížená",J420,0)</f>
        <v>0</v>
      </c>
      <c r="BG420" s="222">
        <f>IF(N420="zákl. přenesená",J420,0)</f>
        <v>0</v>
      </c>
      <c r="BH420" s="222">
        <f>IF(N420="sníž. přenesená",J420,0)</f>
        <v>0</v>
      </c>
      <c r="BI420" s="222">
        <f>IF(N420="nulová",J420,0)</f>
        <v>0</v>
      </c>
      <c r="BJ420" s="21" t="s">
        <v>24</v>
      </c>
      <c r="BK420" s="222">
        <f>ROUND(I420*H420,2)</f>
        <v>0</v>
      </c>
      <c r="BL420" s="21" t="s">
        <v>142</v>
      </c>
      <c r="BM420" s="21" t="s">
        <v>1115</v>
      </c>
    </row>
    <row r="421" s="1" customFormat="1" ht="16.5" customHeight="1">
      <c r="B421" s="43"/>
      <c r="C421" s="211" t="s">
        <v>1116</v>
      </c>
      <c r="D421" s="211" t="s">
        <v>137</v>
      </c>
      <c r="E421" s="212" t="s">
        <v>1117</v>
      </c>
      <c r="F421" s="213" t="s">
        <v>1118</v>
      </c>
      <c r="G421" s="214" t="s">
        <v>140</v>
      </c>
      <c r="H421" s="215">
        <v>60</v>
      </c>
      <c r="I421" s="216"/>
      <c r="J421" s="217">
        <f>ROUND(I421*H421,2)</f>
        <v>0</v>
      </c>
      <c r="K421" s="213" t="s">
        <v>141</v>
      </c>
      <c r="L421" s="69"/>
      <c r="M421" s="218" t="s">
        <v>22</v>
      </c>
      <c r="N421" s="219" t="s">
        <v>47</v>
      </c>
      <c r="O421" s="44"/>
      <c r="P421" s="220">
        <f>O421*H421</f>
        <v>0</v>
      </c>
      <c r="Q421" s="220">
        <v>0</v>
      </c>
      <c r="R421" s="220">
        <f>Q421*H421</f>
        <v>0</v>
      </c>
      <c r="S421" s="220">
        <v>0.11</v>
      </c>
      <c r="T421" s="221">
        <f>S421*H421</f>
        <v>6.5999999999999996</v>
      </c>
      <c r="AR421" s="21" t="s">
        <v>142</v>
      </c>
      <c r="AT421" s="21" t="s">
        <v>137</v>
      </c>
      <c r="AU421" s="21" t="s">
        <v>87</v>
      </c>
      <c r="AY421" s="21" t="s">
        <v>135</v>
      </c>
      <c r="BE421" s="222">
        <f>IF(N421="základní",J421,0)</f>
        <v>0</v>
      </c>
      <c r="BF421" s="222">
        <f>IF(N421="snížená",J421,0)</f>
        <v>0</v>
      </c>
      <c r="BG421" s="222">
        <f>IF(N421="zákl. přenesená",J421,0)</f>
        <v>0</v>
      </c>
      <c r="BH421" s="222">
        <f>IF(N421="sníž. přenesená",J421,0)</f>
        <v>0</v>
      </c>
      <c r="BI421" s="222">
        <f>IF(N421="nulová",J421,0)</f>
        <v>0</v>
      </c>
      <c r="BJ421" s="21" t="s">
        <v>24</v>
      </c>
      <c r="BK421" s="222">
        <f>ROUND(I421*H421,2)</f>
        <v>0</v>
      </c>
      <c r="BL421" s="21" t="s">
        <v>142</v>
      </c>
      <c r="BM421" s="21" t="s">
        <v>1119</v>
      </c>
    </row>
    <row r="422" s="1" customFormat="1" ht="16.5" customHeight="1">
      <c r="B422" s="43"/>
      <c r="C422" s="211" t="s">
        <v>1120</v>
      </c>
      <c r="D422" s="211" t="s">
        <v>137</v>
      </c>
      <c r="E422" s="212" t="s">
        <v>1121</v>
      </c>
      <c r="F422" s="213" t="s">
        <v>1122</v>
      </c>
      <c r="G422" s="214" t="s">
        <v>140</v>
      </c>
      <c r="H422" s="215">
        <v>60</v>
      </c>
      <c r="I422" s="216"/>
      <c r="J422" s="217">
        <f>ROUND(I422*H422,2)</f>
        <v>0</v>
      </c>
      <c r="K422" s="213" t="s">
        <v>141</v>
      </c>
      <c r="L422" s="69"/>
      <c r="M422" s="218" t="s">
        <v>22</v>
      </c>
      <c r="N422" s="219" t="s">
        <v>47</v>
      </c>
      <c r="O422" s="44"/>
      <c r="P422" s="220">
        <f>O422*H422</f>
        <v>0</v>
      </c>
      <c r="Q422" s="220">
        <v>0</v>
      </c>
      <c r="R422" s="220">
        <f>Q422*H422</f>
        <v>0</v>
      </c>
      <c r="S422" s="220">
        <v>0.021999999999999999</v>
      </c>
      <c r="T422" s="221">
        <f>S422*H422</f>
        <v>1.3199999999999998</v>
      </c>
      <c r="AR422" s="21" t="s">
        <v>142</v>
      </c>
      <c r="AT422" s="21" t="s">
        <v>137</v>
      </c>
      <c r="AU422" s="21" t="s">
        <v>87</v>
      </c>
      <c r="AY422" s="21" t="s">
        <v>135</v>
      </c>
      <c r="BE422" s="222">
        <f>IF(N422="základní",J422,0)</f>
        <v>0</v>
      </c>
      <c r="BF422" s="222">
        <f>IF(N422="snížená",J422,0)</f>
        <v>0</v>
      </c>
      <c r="BG422" s="222">
        <f>IF(N422="zákl. přenesená",J422,0)</f>
        <v>0</v>
      </c>
      <c r="BH422" s="222">
        <f>IF(N422="sníž. přenesená",J422,0)</f>
        <v>0</v>
      </c>
      <c r="BI422" s="222">
        <f>IF(N422="nulová",J422,0)</f>
        <v>0</v>
      </c>
      <c r="BJ422" s="21" t="s">
        <v>24</v>
      </c>
      <c r="BK422" s="222">
        <f>ROUND(I422*H422,2)</f>
        <v>0</v>
      </c>
      <c r="BL422" s="21" t="s">
        <v>142</v>
      </c>
      <c r="BM422" s="21" t="s">
        <v>1123</v>
      </c>
    </row>
    <row r="423" s="1" customFormat="1" ht="16.5" customHeight="1">
      <c r="B423" s="43"/>
      <c r="C423" s="211" t="s">
        <v>1124</v>
      </c>
      <c r="D423" s="211" t="s">
        <v>137</v>
      </c>
      <c r="E423" s="212" t="s">
        <v>1125</v>
      </c>
      <c r="F423" s="213" t="s">
        <v>1126</v>
      </c>
      <c r="G423" s="214" t="s">
        <v>140</v>
      </c>
      <c r="H423" s="215">
        <v>30</v>
      </c>
      <c r="I423" s="216"/>
      <c r="J423" s="217">
        <f>ROUND(I423*H423,2)</f>
        <v>0</v>
      </c>
      <c r="K423" s="213" t="s">
        <v>141</v>
      </c>
      <c r="L423" s="69"/>
      <c r="M423" s="218" t="s">
        <v>22</v>
      </c>
      <c r="N423" s="219" t="s">
        <v>47</v>
      </c>
      <c r="O423" s="44"/>
      <c r="P423" s="220">
        <f>O423*H423</f>
        <v>0</v>
      </c>
      <c r="Q423" s="220">
        <v>0</v>
      </c>
      <c r="R423" s="220">
        <f>Q423*H423</f>
        <v>0</v>
      </c>
      <c r="S423" s="220">
        <v>0.066000000000000003</v>
      </c>
      <c r="T423" s="221">
        <f>S423*H423</f>
        <v>1.98</v>
      </c>
      <c r="AR423" s="21" t="s">
        <v>142</v>
      </c>
      <c r="AT423" s="21" t="s">
        <v>137</v>
      </c>
      <c r="AU423" s="21" t="s">
        <v>87</v>
      </c>
      <c r="AY423" s="21" t="s">
        <v>135</v>
      </c>
      <c r="BE423" s="222">
        <f>IF(N423="základní",J423,0)</f>
        <v>0</v>
      </c>
      <c r="BF423" s="222">
        <f>IF(N423="snížená",J423,0)</f>
        <v>0</v>
      </c>
      <c r="BG423" s="222">
        <f>IF(N423="zákl. přenesená",J423,0)</f>
        <v>0</v>
      </c>
      <c r="BH423" s="222">
        <f>IF(N423="sníž. přenesená",J423,0)</f>
        <v>0</v>
      </c>
      <c r="BI423" s="222">
        <f>IF(N423="nulová",J423,0)</f>
        <v>0</v>
      </c>
      <c r="BJ423" s="21" t="s">
        <v>24</v>
      </c>
      <c r="BK423" s="222">
        <f>ROUND(I423*H423,2)</f>
        <v>0</v>
      </c>
      <c r="BL423" s="21" t="s">
        <v>142</v>
      </c>
      <c r="BM423" s="21" t="s">
        <v>1127</v>
      </c>
    </row>
    <row r="424" s="1" customFormat="1" ht="16.5" customHeight="1">
      <c r="B424" s="43"/>
      <c r="C424" s="211" t="s">
        <v>1128</v>
      </c>
      <c r="D424" s="211" t="s">
        <v>137</v>
      </c>
      <c r="E424" s="212" t="s">
        <v>1129</v>
      </c>
      <c r="F424" s="213" t="s">
        <v>1130</v>
      </c>
      <c r="G424" s="214" t="s">
        <v>140</v>
      </c>
      <c r="H424" s="215">
        <v>30</v>
      </c>
      <c r="I424" s="216"/>
      <c r="J424" s="217">
        <f>ROUND(I424*H424,2)</f>
        <v>0</v>
      </c>
      <c r="K424" s="213" t="s">
        <v>141</v>
      </c>
      <c r="L424" s="69"/>
      <c r="M424" s="218" t="s">
        <v>22</v>
      </c>
      <c r="N424" s="219" t="s">
        <v>47</v>
      </c>
      <c r="O424" s="44"/>
      <c r="P424" s="220">
        <f>O424*H424</f>
        <v>0</v>
      </c>
      <c r="Q424" s="220">
        <v>0</v>
      </c>
      <c r="R424" s="220">
        <f>Q424*H424</f>
        <v>0</v>
      </c>
      <c r="S424" s="220">
        <v>0.11</v>
      </c>
      <c r="T424" s="221">
        <f>S424*H424</f>
        <v>3.2999999999999998</v>
      </c>
      <c r="AR424" s="21" t="s">
        <v>142</v>
      </c>
      <c r="AT424" s="21" t="s">
        <v>137</v>
      </c>
      <c r="AU424" s="21" t="s">
        <v>87</v>
      </c>
      <c r="AY424" s="21" t="s">
        <v>135</v>
      </c>
      <c r="BE424" s="222">
        <f>IF(N424="základní",J424,0)</f>
        <v>0</v>
      </c>
      <c r="BF424" s="222">
        <f>IF(N424="snížená",J424,0)</f>
        <v>0</v>
      </c>
      <c r="BG424" s="222">
        <f>IF(N424="zákl. přenesená",J424,0)</f>
        <v>0</v>
      </c>
      <c r="BH424" s="222">
        <f>IF(N424="sníž. přenesená",J424,0)</f>
        <v>0</v>
      </c>
      <c r="BI424" s="222">
        <f>IF(N424="nulová",J424,0)</f>
        <v>0</v>
      </c>
      <c r="BJ424" s="21" t="s">
        <v>24</v>
      </c>
      <c r="BK424" s="222">
        <f>ROUND(I424*H424,2)</f>
        <v>0</v>
      </c>
      <c r="BL424" s="21" t="s">
        <v>142</v>
      </c>
      <c r="BM424" s="21" t="s">
        <v>1131</v>
      </c>
    </row>
    <row r="425" s="1" customFormat="1" ht="16.5" customHeight="1">
      <c r="B425" s="43"/>
      <c r="C425" s="211" t="s">
        <v>1132</v>
      </c>
      <c r="D425" s="211" t="s">
        <v>137</v>
      </c>
      <c r="E425" s="212" t="s">
        <v>1133</v>
      </c>
      <c r="F425" s="213" t="s">
        <v>1134</v>
      </c>
      <c r="G425" s="214" t="s">
        <v>140</v>
      </c>
      <c r="H425" s="215">
        <v>60</v>
      </c>
      <c r="I425" s="216"/>
      <c r="J425" s="217">
        <f>ROUND(I425*H425,2)</f>
        <v>0</v>
      </c>
      <c r="K425" s="213" t="s">
        <v>141</v>
      </c>
      <c r="L425" s="69"/>
      <c r="M425" s="218" t="s">
        <v>22</v>
      </c>
      <c r="N425" s="219" t="s">
        <v>47</v>
      </c>
      <c r="O425" s="44"/>
      <c r="P425" s="220">
        <f>O425*H425</f>
        <v>0</v>
      </c>
      <c r="Q425" s="220">
        <v>0</v>
      </c>
      <c r="R425" s="220">
        <f>Q425*H425</f>
        <v>0</v>
      </c>
      <c r="S425" s="220">
        <v>0</v>
      </c>
      <c r="T425" s="221">
        <f>S425*H425</f>
        <v>0</v>
      </c>
      <c r="AR425" s="21" t="s">
        <v>142</v>
      </c>
      <c r="AT425" s="21" t="s">
        <v>137</v>
      </c>
      <c r="AU425" s="21" t="s">
        <v>87</v>
      </c>
      <c r="AY425" s="21" t="s">
        <v>135</v>
      </c>
      <c r="BE425" s="222">
        <f>IF(N425="základní",J425,0)</f>
        <v>0</v>
      </c>
      <c r="BF425" s="222">
        <f>IF(N425="snížená",J425,0)</f>
        <v>0</v>
      </c>
      <c r="BG425" s="222">
        <f>IF(N425="zákl. přenesená",J425,0)</f>
        <v>0</v>
      </c>
      <c r="BH425" s="222">
        <f>IF(N425="sníž. přenesená",J425,0)</f>
        <v>0</v>
      </c>
      <c r="BI425" s="222">
        <f>IF(N425="nulová",J425,0)</f>
        <v>0</v>
      </c>
      <c r="BJ425" s="21" t="s">
        <v>24</v>
      </c>
      <c r="BK425" s="222">
        <f>ROUND(I425*H425,2)</f>
        <v>0</v>
      </c>
      <c r="BL425" s="21" t="s">
        <v>142</v>
      </c>
      <c r="BM425" s="21" t="s">
        <v>1135</v>
      </c>
    </row>
    <row r="426" s="1" customFormat="1" ht="16.5" customHeight="1">
      <c r="B426" s="43"/>
      <c r="C426" s="211" t="s">
        <v>1136</v>
      </c>
      <c r="D426" s="211" t="s">
        <v>137</v>
      </c>
      <c r="E426" s="212" t="s">
        <v>1137</v>
      </c>
      <c r="F426" s="213" t="s">
        <v>1138</v>
      </c>
      <c r="G426" s="214" t="s">
        <v>140</v>
      </c>
      <c r="H426" s="215">
        <v>2000</v>
      </c>
      <c r="I426" s="216"/>
      <c r="J426" s="217">
        <f>ROUND(I426*H426,2)</f>
        <v>0</v>
      </c>
      <c r="K426" s="213" t="s">
        <v>141</v>
      </c>
      <c r="L426" s="69"/>
      <c r="M426" s="218" t="s">
        <v>22</v>
      </c>
      <c r="N426" s="219" t="s">
        <v>47</v>
      </c>
      <c r="O426" s="44"/>
      <c r="P426" s="220">
        <f>O426*H426</f>
        <v>0</v>
      </c>
      <c r="Q426" s="220">
        <v>0</v>
      </c>
      <c r="R426" s="220">
        <f>Q426*H426</f>
        <v>0</v>
      </c>
      <c r="S426" s="220">
        <v>0</v>
      </c>
      <c r="T426" s="221">
        <f>S426*H426</f>
        <v>0</v>
      </c>
      <c r="AR426" s="21" t="s">
        <v>142</v>
      </c>
      <c r="AT426" s="21" t="s">
        <v>137</v>
      </c>
      <c r="AU426" s="21" t="s">
        <v>87</v>
      </c>
      <c r="AY426" s="21" t="s">
        <v>135</v>
      </c>
      <c r="BE426" s="222">
        <f>IF(N426="základní",J426,0)</f>
        <v>0</v>
      </c>
      <c r="BF426" s="222">
        <f>IF(N426="snížená",J426,0)</f>
        <v>0</v>
      </c>
      <c r="BG426" s="222">
        <f>IF(N426="zákl. přenesená",J426,0)</f>
        <v>0</v>
      </c>
      <c r="BH426" s="222">
        <f>IF(N426="sníž. přenesená",J426,0)</f>
        <v>0</v>
      </c>
      <c r="BI426" s="222">
        <f>IF(N426="nulová",J426,0)</f>
        <v>0</v>
      </c>
      <c r="BJ426" s="21" t="s">
        <v>24</v>
      </c>
      <c r="BK426" s="222">
        <f>ROUND(I426*H426,2)</f>
        <v>0</v>
      </c>
      <c r="BL426" s="21" t="s">
        <v>142</v>
      </c>
      <c r="BM426" s="21" t="s">
        <v>1139</v>
      </c>
    </row>
    <row r="427" s="1" customFormat="1" ht="25.5" customHeight="1">
      <c r="B427" s="43"/>
      <c r="C427" s="211" t="s">
        <v>1140</v>
      </c>
      <c r="D427" s="211" t="s">
        <v>137</v>
      </c>
      <c r="E427" s="212" t="s">
        <v>1141</v>
      </c>
      <c r="F427" s="213" t="s">
        <v>1142</v>
      </c>
      <c r="G427" s="214" t="s">
        <v>140</v>
      </c>
      <c r="H427" s="215">
        <v>2500</v>
      </c>
      <c r="I427" s="216"/>
      <c r="J427" s="217">
        <f>ROUND(I427*H427,2)</f>
        <v>0</v>
      </c>
      <c r="K427" s="213" t="s">
        <v>141</v>
      </c>
      <c r="L427" s="69"/>
      <c r="M427" s="218" t="s">
        <v>22</v>
      </c>
      <c r="N427" s="219" t="s">
        <v>47</v>
      </c>
      <c r="O427" s="44"/>
      <c r="P427" s="220">
        <f>O427*H427</f>
        <v>0</v>
      </c>
      <c r="Q427" s="220">
        <v>0.0050600000000000003</v>
      </c>
      <c r="R427" s="220">
        <f>Q427*H427</f>
        <v>12.65</v>
      </c>
      <c r="S427" s="220">
        <v>0.0050000000000000001</v>
      </c>
      <c r="T427" s="221">
        <f>S427*H427</f>
        <v>12.5</v>
      </c>
      <c r="AR427" s="21" t="s">
        <v>142</v>
      </c>
      <c r="AT427" s="21" t="s">
        <v>137</v>
      </c>
      <c r="AU427" s="21" t="s">
        <v>87</v>
      </c>
      <c r="AY427" s="21" t="s">
        <v>135</v>
      </c>
      <c r="BE427" s="222">
        <f>IF(N427="základní",J427,0)</f>
        <v>0</v>
      </c>
      <c r="BF427" s="222">
        <f>IF(N427="snížená",J427,0)</f>
        <v>0</v>
      </c>
      <c r="BG427" s="222">
        <f>IF(N427="zákl. přenesená",J427,0)</f>
        <v>0</v>
      </c>
      <c r="BH427" s="222">
        <f>IF(N427="sníž. přenesená",J427,0)</f>
        <v>0</v>
      </c>
      <c r="BI427" s="222">
        <f>IF(N427="nulová",J427,0)</f>
        <v>0</v>
      </c>
      <c r="BJ427" s="21" t="s">
        <v>24</v>
      </c>
      <c r="BK427" s="222">
        <f>ROUND(I427*H427,2)</f>
        <v>0</v>
      </c>
      <c r="BL427" s="21" t="s">
        <v>142</v>
      </c>
      <c r="BM427" s="21" t="s">
        <v>1143</v>
      </c>
    </row>
    <row r="428" s="1" customFormat="1" ht="25.5" customHeight="1">
      <c r="B428" s="43"/>
      <c r="C428" s="211" t="s">
        <v>1144</v>
      </c>
      <c r="D428" s="211" t="s">
        <v>137</v>
      </c>
      <c r="E428" s="212" t="s">
        <v>1145</v>
      </c>
      <c r="F428" s="213" t="s">
        <v>1146</v>
      </c>
      <c r="G428" s="214" t="s">
        <v>140</v>
      </c>
      <c r="H428" s="215">
        <v>1200</v>
      </c>
      <c r="I428" s="216"/>
      <c r="J428" s="217">
        <f>ROUND(I428*H428,2)</f>
        <v>0</v>
      </c>
      <c r="K428" s="213" t="s">
        <v>141</v>
      </c>
      <c r="L428" s="69"/>
      <c r="M428" s="218" t="s">
        <v>22</v>
      </c>
      <c r="N428" s="219" t="s">
        <v>47</v>
      </c>
      <c r="O428" s="44"/>
      <c r="P428" s="220">
        <f>O428*H428</f>
        <v>0</v>
      </c>
      <c r="Q428" s="220">
        <v>0.0050600000000000003</v>
      </c>
      <c r="R428" s="220">
        <f>Q428*H428</f>
        <v>6.0720000000000001</v>
      </c>
      <c r="S428" s="220">
        <v>0.0050000000000000001</v>
      </c>
      <c r="T428" s="221">
        <f>S428*H428</f>
        <v>6</v>
      </c>
      <c r="AR428" s="21" t="s">
        <v>142</v>
      </c>
      <c r="AT428" s="21" t="s">
        <v>137</v>
      </c>
      <c r="AU428" s="21" t="s">
        <v>87</v>
      </c>
      <c r="AY428" s="21" t="s">
        <v>135</v>
      </c>
      <c r="BE428" s="222">
        <f>IF(N428="základní",J428,0)</f>
        <v>0</v>
      </c>
      <c r="BF428" s="222">
        <f>IF(N428="snížená",J428,0)</f>
        <v>0</v>
      </c>
      <c r="BG428" s="222">
        <f>IF(N428="zákl. přenesená",J428,0)</f>
        <v>0</v>
      </c>
      <c r="BH428" s="222">
        <f>IF(N428="sníž. přenesená",J428,0)</f>
        <v>0</v>
      </c>
      <c r="BI428" s="222">
        <f>IF(N428="nulová",J428,0)</f>
        <v>0</v>
      </c>
      <c r="BJ428" s="21" t="s">
        <v>24</v>
      </c>
      <c r="BK428" s="222">
        <f>ROUND(I428*H428,2)</f>
        <v>0</v>
      </c>
      <c r="BL428" s="21" t="s">
        <v>142</v>
      </c>
      <c r="BM428" s="21" t="s">
        <v>1147</v>
      </c>
    </row>
    <row r="429" s="1" customFormat="1" ht="16.5" customHeight="1">
      <c r="B429" s="43"/>
      <c r="C429" s="211" t="s">
        <v>1148</v>
      </c>
      <c r="D429" s="211" t="s">
        <v>137</v>
      </c>
      <c r="E429" s="212" t="s">
        <v>1149</v>
      </c>
      <c r="F429" s="213" t="s">
        <v>1150</v>
      </c>
      <c r="G429" s="214" t="s">
        <v>140</v>
      </c>
      <c r="H429" s="215">
        <v>80</v>
      </c>
      <c r="I429" s="216"/>
      <c r="J429" s="217">
        <f>ROUND(I429*H429,2)</f>
        <v>0</v>
      </c>
      <c r="K429" s="213" t="s">
        <v>141</v>
      </c>
      <c r="L429" s="69"/>
      <c r="M429" s="218" t="s">
        <v>22</v>
      </c>
      <c r="N429" s="219" t="s">
        <v>47</v>
      </c>
      <c r="O429" s="44"/>
      <c r="P429" s="220">
        <f>O429*H429</f>
        <v>0</v>
      </c>
      <c r="Q429" s="220">
        <v>0</v>
      </c>
      <c r="R429" s="220">
        <f>Q429*H429</f>
        <v>0</v>
      </c>
      <c r="S429" s="220">
        <v>0</v>
      </c>
      <c r="T429" s="221">
        <f>S429*H429</f>
        <v>0</v>
      </c>
      <c r="AR429" s="21" t="s">
        <v>142</v>
      </c>
      <c r="AT429" s="21" t="s">
        <v>137</v>
      </c>
      <c r="AU429" s="21" t="s">
        <v>87</v>
      </c>
      <c r="AY429" s="21" t="s">
        <v>135</v>
      </c>
      <c r="BE429" s="222">
        <f>IF(N429="základní",J429,0)</f>
        <v>0</v>
      </c>
      <c r="BF429" s="222">
        <f>IF(N429="snížená",J429,0)</f>
        <v>0</v>
      </c>
      <c r="BG429" s="222">
        <f>IF(N429="zákl. přenesená",J429,0)</f>
        <v>0</v>
      </c>
      <c r="BH429" s="222">
        <f>IF(N429="sníž. přenesená",J429,0)</f>
        <v>0</v>
      </c>
      <c r="BI429" s="222">
        <f>IF(N429="nulová",J429,0)</f>
        <v>0</v>
      </c>
      <c r="BJ429" s="21" t="s">
        <v>24</v>
      </c>
      <c r="BK429" s="222">
        <f>ROUND(I429*H429,2)</f>
        <v>0</v>
      </c>
      <c r="BL429" s="21" t="s">
        <v>142</v>
      </c>
      <c r="BM429" s="21" t="s">
        <v>1151</v>
      </c>
    </row>
    <row r="430" s="1" customFormat="1" ht="16.5" customHeight="1">
      <c r="B430" s="43"/>
      <c r="C430" s="211" t="s">
        <v>1152</v>
      </c>
      <c r="D430" s="211" t="s">
        <v>137</v>
      </c>
      <c r="E430" s="212" t="s">
        <v>1153</v>
      </c>
      <c r="F430" s="213" t="s">
        <v>1154</v>
      </c>
      <c r="G430" s="214" t="s">
        <v>140</v>
      </c>
      <c r="H430" s="215">
        <v>60</v>
      </c>
      <c r="I430" s="216"/>
      <c r="J430" s="217">
        <f>ROUND(I430*H430,2)</f>
        <v>0</v>
      </c>
      <c r="K430" s="213" t="s">
        <v>141</v>
      </c>
      <c r="L430" s="69"/>
      <c r="M430" s="218" t="s">
        <v>22</v>
      </c>
      <c r="N430" s="219" t="s">
        <v>47</v>
      </c>
      <c r="O430" s="44"/>
      <c r="P430" s="220">
        <f>O430*H430</f>
        <v>0</v>
      </c>
      <c r="Q430" s="220">
        <v>0</v>
      </c>
      <c r="R430" s="220">
        <f>Q430*H430</f>
        <v>0</v>
      </c>
      <c r="S430" s="220">
        <v>0</v>
      </c>
      <c r="T430" s="221">
        <f>S430*H430</f>
        <v>0</v>
      </c>
      <c r="AR430" s="21" t="s">
        <v>142</v>
      </c>
      <c r="AT430" s="21" t="s">
        <v>137</v>
      </c>
      <c r="AU430" s="21" t="s">
        <v>87</v>
      </c>
      <c r="AY430" s="21" t="s">
        <v>135</v>
      </c>
      <c r="BE430" s="222">
        <f>IF(N430="základní",J430,0)</f>
        <v>0</v>
      </c>
      <c r="BF430" s="222">
        <f>IF(N430="snížená",J430,0)</f>
        <v>0</v>
      </c>
      <c r="BG430" s="222">
        <f>IF(N430="zákl. přenesená",J430,0)</f>
        <v>0</v>
      </c>
      <c r="BH430" s="222">
        <f>IF(N430="sníž. přenesená",J430,0)</f>
        <v>0</v>
      </c>
      <c r="BI430" s="222">
        <f>IF(N430="nulová",J430,0)</f>
        <v>0</v>
      </c>
      <c r="BJ430" s="21" t="s">
        <v>24</v>
      </c>
      <c r="BK430" s="222">
        <f>ROUND(I430*H430,2)</f>
        <v>0</v>
      </c>
      <c r="BL430" s="21" t="s">
        <v>142</v>
      </c>
      <c r="BM430" s="21" t="s">
        <v>1155</v>
      </c>
    </row>
    <row r="431" s="1" customFormat="1" ht="16.5" customHeight="1">
      <c r="B431" s="43"/>
      <c r="C431" s="211" t="s">
        <v>1156</v>
      </c>
      <c r="D431" s="211" t="s">
        <v>137</v>
      </c>
      <c r="E431" s="212" t="s">
        <v>1157</v>
      </c>
      <c r="F431" s="213" t="s">
        <v>1158</v>
      </c>
      <c r="G431" s="214" t="s">
        <v>140</v>
      </c>
      <c r="H431" s="215">
        <v>30</v>
      </c>
      <c r="I431" s="216"/>
      <c r="J431" s="217">
        <f>ROUND(I431*H431,2)</f>
        <v>0</v>
      </c>
      <c r="K431" s="213" t="s">
        <v>141</v>
      </c>
      <c r="L431" s="69"/>
      <c r="M431" s="218" t="s">
        <v>22</v>
      </c>
      <c r="N431" s="219" t="s">
        <v>47</v>
      </c>
      <c r="O431" s="44"/>
      <c r="P431" s="220">
        <f>O431*H431</f>
        <v>0</v>
      </c>
      <c r="Q431" s="220">
        <v>0</v>
      </c>
      <c r="R431" s="220">
        <f>Q431*H431</f>
        <v>0</v>
      </c>
      <c r="S431" s="220">
        <v>0</v>
      </c>
      <c r="T431" s="221">
        <f>S431*H431</f>
        <v>0</v>
      </c>
      <c r="AR431" s="21" t="s">
        <v>142</v>
      </c>
      <c r="AT431" s="21" t="s">
        <v>137</v>
      </c>
      <c r="AU431" s="21" t="s">
        <v>87</v>
      </c>
      <c r="AY431" s="21" t="s">
        <v>135</v>
      </c>
      <c r="BE431" s="222">
        <f>IF(N431="základní",J431,0)</f>
        <v>0</v>
      </c>
      <c r="BF431" s="222">
        <f>IF(N431="snížená",J431,0)</f>
        <v>0</v>
      </c>
      <c r="BG431" s="222">
        <f>IF(N431="zákl. přenesená",J431,0)</f>
        <v>0</v>
      </c>
      <c r="BH431" s="222">
        <f>IF(N431="sníž. přenesená",J431,0)</f>
        <v>0</v>
      </c>
      <c r="BI431" s="222">
        <f>IF(N431="nulová",J431,0)</f>
        <v>0</v>
      </c>
      <c r="BJ431" s="21" t="s">
        <v>24</v>
      </c>
      <c r="BK431" s="222">
        <f>ROUND(I431*H431,2)</f>
        <v>0</v>
      </c>
      <c r="BL431" s="21" t="s">
        <v>142</v>
      </c>
      <c r="BM431" s="21" t="s">
        <v>1159</v>
      </c>
    </row>
    <row r="432" s="1" customFormat="1" ht="16.5" customHeight="1">
      <c r="B432" s="43"/>
      <c r="C432" s="211" t="s">
        <v>1160</v>
      </c>
      <c r="D432" s="211" t="s">
        <v>137</v>
      </c>
      <c r="E432" s="212" t="s">
        <v>1161</v>
      </c>
      <c r="F432" s="213" t="s">
        <v>1162</v>
      </c>
      <c r="G432" s="214" t="s">
        <v>140</v>
      </c>
      <c r="H432" s="215">
        <v>2300</v>
      </c>
      <c r="I432" s="216"/>
      <c r="J432" s="217">
        <f>ROUND(I432*H432,2)</f>
        <v>0</v>
      </c>
      <c r="K432" s="213" t="s">
        <v>141</v>
      </c>
      <c r="L432" s="69"/>
      <c r="M432" s="218" t="s">
        <v>22</v>
      </c>
      <c r="N432" s="219" t="s">
        <v>47</v>
      </c>
      <c r="O432" s="44"/>
      <c r="P432" s="220">
        <f>O432*H432</f>
        <v>0</v>
      </c>
      <c r="Q432" s="220">
        <v>0</v>
      </c>
      <c r="R432" s="220">
        <f>Q432*H432</f>
        <v>0</v>
      </c>
      <c r="S432" s="220">
        <v>0.023300000000000001</v>
      </c>
      <c r="T432" s="221">
        <f>S432*H432</f>
        <v>53.590000000000003</v>
      </c>
      <c r="AR432" s="21" t="s">
        <v>142</v>
      </c>
      <c r="AT432" s="21" t="s">
        <v>137</v>
      </c>
      <c r="AU432" s="21" t="s">
        <v>87</v>
      </c>
      <c r="AY432" s="21" t="s">
        <v>135</v>
      </c>
      <c r="BE432" s="222">
        <f>IF(N432="základní",J432,0)</f>
        <v>0</v>
      </c>
      <c r="BF432" s="222">
        <f>IF(N432="snížená",J432,0)</f>
        <v>0</v>
      </c>
      <c r="BG432" s="222">
        <f>IF(N432="zákl. přenesená",J432,0)</f>
        <v>0</v>
      </c>
      <c r="BH432" s="222">
        <f>IF(N432="sníž. přenesená",J432,0)</f>
        <v>0</v>
      </c>
      <c r="BI432" s="222">
        <f>IF(N432="nulová",J432,0)</f>
        <v>0</v>
      </c>
      <c r="BJ432" s="21" t="s">
        <v>24</v>
      </c>
      <c r="BK432" s="222">
        <f>ROUND(I432*H432,2)</f>
        <v>0</v>
      </c>
      <c r="BL432" s="21" t="s">
        <v>142</v>
      </c>
      <c r="BM432" s="21" t="s">
        <v>1163</v>
      </c>
    </row>
    <row r="433" s="1" customFormat="1" ht="16.5" customHeight="1">
      <c r="B433" s="43"/>
      <c r="C433" s="211" t="s">
        <v>1164</v>
      </c>
      <c r="D433" s="211" t="s">
        <v>137</v>
      </c>
      <c r="E433" s="212" t="s">
        <v>1165</v>
      </c>
      <c r="F433" s="213" t="s">
        <v>1166</v>
      </c>
      <c r="G433" s="214" t="s">
        <v>140</v>
      </c>
      <c r="H433" s="215">
        <v>800</v>
      </c>
      <c r="I433" s="216"/>
      <c r="J433" s="217">
        <f>ROUND(I433*H433,2)</f>
        <v>0</v>
      </c>
      <c r="K433" s="213" t="s">
        <v>141</v>
      </c>
      <c r="L433" s="69"/>
      <c r="M433" s="218" t="s">
        <v>22</v>
      </c>
      <c r="N433" s="219" t="s">
        <v>47</v>
      </c>
      <c r="O433" s="44"/>
      <c r="P433" s="220">
        <f>O433*H433</f>
        <v>0</v>
      </c>
      <c r="Q433" s="220">
        <v>0</v>
      </c>
      <c r="R433" s="220">
        <f>Q433*H433</f>
        <v>0</v>
      </c>
      <c r="S433" s="220">
        <v>0.037499999999999999</v>
      </c>
      <c r="T433" s="221">
        <f>S433*H433</f>
        <v>30</v>
      </c>
      <c r="AR433" s="21" t="s">
        <v>142</v>
      </c>
      <c r="AT433" s="21" t="s">
        <v>137</v>
      </c>
      <c r="AU433" s="21" t="s">
        <v>87</v>
      </c>
      <c r="AY433" s="21" t="s">
        <v>135</v>
      </c>
      <c r="BE433" s="222">
        <f>IF(N433="základní",J433,0)</f>
        <v>0</v>
      </c>
      <c r="BF433" s="222">
        <f>IF(N433="snížená",J433,0)</f>
        <v>0</v>
      </c>
      <c r="BG433" s="222">
        <f>IF(N433="zákl. přenesená",J433,0)</f>
        <v>0</v>
      </c>
      <c r="BH433" s="222">
        <f>IF(N433="sníž. přenesená",J433,0)</f>
        <v>0</v>
      </c>
      <c r="BI433" s="222">
        <f>IF(N433="nulová",J433,0)</f>
        <v>0</v>
      </c>
      <c r="BJ433" s="21" t="s">
        <v>24</v>
      </c>
      <c r="BK433" s="222">
        <f>ROUND(I433*H433,2)</f>
        <v>0</v>
      </c>
      <c r="BL433" s="21" t="s">
        <v>142</v>
      </c>
      <c r="BM433" s="21" t="s">
        <v>1167</v>
      </c>
    </row>
    <row r="434" s="1" customFormat="1" ht="16.5" customHeight="1">
      <c r="B434" s="43"/>
      <c r="C434" s="211" t="s">
        <v>1168</v>
      </c>
      <c r="D434" s="211" t="s">
        <v>137</v>
      </c>
      <c r="E434" s="212" t="s">
        <v>1169</v>
      </c>
      <c r="F434" s="213" t="s">
        <v>1170</v>
      </c>
      <c r="G434" s="214" t="s">
        <v>140</v>
      </c>
      <c r="H434" s="215">
        <v>1000</v>
      </c>
      <c r="I434" s="216"/>
      <c r="J434" s="217">
        <f>ROUND(I434*H434,2)</f>
        <v>0</v>
      </c>
      <c r="K434" s="213" t="s">
        <v>141</v>
      </c>
      <c r="L434" s="69"/>
      <c r="M434" s="218" t="s">
        <v>22</v>
      </c>
      <c r="N434" s="219" t="s">
        <v>47</v>
      </c>
      <c r="O434" s="44"/>
      <c r="P434" s="220">
        <f>O434*H434</f>
        <v>0</v>
      </c>
      <c r="Q434" s="220">
        <v>0</v>
      </c>
      <c r="R434" s="220">
        <f>Q434*H434</f>
        <v>0</v>
      </c>
      <c r="S434" s="220">
        <v>0.077899999999999997</v>
      </c>
      <c r="T434" s="221">
        <f>S434*H434</f>
        <v>77.899999999999991</v>
      </c>
      <c r="AR434" s="21" t="s">
        <v>142</v>
      </c>
      <c r="AT434" s="21" t="s">
        <v>137</v>
      </c>
      <c r="AU434" s="21" t="s">
        <v>87</v>
      </c>
      <c r="AY434" s="21" t="s">
        <v>135</v>
      </c>
      <c r="BE434" s="222">
        <f>IF(N434="základní",J434,0)</f>
        <v>0</v>
      </c>
      <c r="BF434" s="222">
        <f>IF(N434="snížená",J434,0)</f>
        <v>0</v>
      </c>
      <c r="BG434" s="222">
        <f>IF(N434="zákl. přenesená",J434,0)</f>
        <v>0</v>
      </c>
      <c r="BH434" s="222">
        <f>IF(N434="sníž. přenesená",J434,0)</f>
        <v>0</v>
      </c>
      <c r="BI434" s="222">
        <f>IF(N434="nulová",J434,0)</f>
        <v>0</v>
      </c>
      <c r="BJ434" s="21" t="s">
        <v>24</v>
      </c>
      <c r="BK434" s="222">
        <f>ROUND(I434*H434,2)</f>
        <v>0</v>
      </c>
      <c r="BL434" s="21" t="s">
        <v>142</v>
      </c>
      <c r="BM434" s="21" t="s">
        <v>1171</v>
      </c>
    </row>
    <row r="435" s="1" customFormat="1" ht="16.5" customHeight="1">
      <c r="B435" s="43"/>
      <c r="C435" s="211" t="s">
        <v>1172</v>
      </c>
      <c r="D435" s="211" t="s">
        <v>137</v>
      </c>
      <c r="E435" s="212" t="s">
        <v>1173</v>
      </c>
      <c r="F435" s="213" t="s">
        <v>1174</v>
      </c>
      <c r="G435" s="214" t="s">
        <v>140</v>
      </c>
      <c r="H435" s="215">
        <v>650</v>
      </c>
      <c r="I435" s="216"/>
      <c r="J435" s="217">
        <f>ROUND(I435*H435,2)</f>
        <v>0</v>
      </c>
      <c r="K435" s="213" t="s">
        <v>141</v>
      </c>
      <c r="L435" s="69"/>
      <c r="M435" s="218" t="s">
        <v>22</v>
      </c>
      <c r="N435" s="219" t="s">
        <v>47</v>
      </c>
      <c r="O435" s="44"/>
      <c r="P435" s="220">
        <f>O435*H435</f>
        <v>0</v>
      </c>
      <c r="Q435" s="220">
        <v>0</v>
      </c>
      <c r="R435" s="220">
        <f>Q435*H435</f>
        <v>0</v>
      </c>
      <c r="S435" s="220">
        <v>0.1225</v>
      </c>
      <c r="T435" s="221">
        <f>S435*H435</f>
        <v>79.625</v>
      </c>
      <c r="AR435" s="21" t="s">
        <v>142</v>
      </c>
      <c r="AT435" s="21" t="s">
        <v>137</v>
      </c>
      <c r="AU435" s="21" t="s">
        <v>87</v>
      </c>
      <c r="AY435" s="21" t="s">
        <v>135</v>
      </c>
      <c r="BE435" s="222">
        <f>IF(N435="základní",J435,0)</f>
        <v>0</v>
      </c>
      <c r="BF435" s="222">
        <f>IF(N435="snížená",J435,0)</f>
        <v>0</v>
      </c>
      <c r="BG435" s="222">
        <f>IF(N435="zákl. přenesená",J435,0)</f>
        <v>0</v>
      </c>
      <c r="BH435" s="222">
        <f>IF(N435="sníž. přenesená",J435,0)</f>
        <v>0</v>
      </c>
      <c r="BI435" s="222">
        <f>IF(N435="nulová",J435,0)</f>
        <v>0</v>
      </c>
      <c r="BJ435" s="21" t="s">
        <v>24</v>
      </c>
      <c r="BK435" s="222">
        <f>ROUND(I435*H435,2)</f>
        <v>0</v>
      </c>
      <c r="BL435" s="21" t="s">
        <v>142</v>
      </c>
      <c r="BM435" s="21" t="s">
        <v>1175</v>
      </c>
    </row>
    <row r="436" s="1" customFormat="1" ht="25.5" customHeight="1">
      <c r="B436" s="43"/>
      <c r="C436" s="211" t="s">
        <v>1176</v>
      </c>
      <c r="D436" s="211" t="s">
        <v>137</v>
      </c>
      <c r="E436" s="212" t="s">
        <v>1177</v>
      </c>
      <c r="F436" s="213" t="s">
        <v>1178</v>
      </c>
      <c r="G436" s="214" t="s">
        <v>140</v>
      </c>
      <c r="H436" s="215">
        <v>150</v>
      </c>
      <c r="I436" s="216"/>
      <c r="J436" s="217">
        <f>ROUND(I436*H436,2)</f>
        <v>0</v>
      </c>
      <c r="K436" s="213" t="s">
        <v>141</v>
      </c>
      <c r="L436" s="69"/>
      <c r="M436" s="218" t="s">
        <v>22</v>
      </c>
      <c r="N436" s="219" t="s">
        <v>47</v>
      </c>
      <c r="O436" s="44"/>
      <c r="P436" s="220">
        <f>O436*H436</f>
        <v>0</v>
      </c>
      <c r="Q436" s="220">
        <v>0</v>
      </c>
      <c r="R436" s="220">
        <f>Q436*H436</f>
        <v>0</v>
      </c>
      <c r="S436" s="220">
        <v>0</v>
      </c>
      <c r="T436" s="221">
        <f>S436*H436</f>
        <v>0</v>
      </c>
      <c r="AR436" s="21" t="s">
        <v>142</v>
      </c>
      <c r="AT436" s="21" t="s">
        <v>137</v>
      </c>
      <c r="AU436" s="21" t="s">
        <v>87</v>
      </c>
      <c r="AY436" s="21" t="s">
        <v>135</v>
      </c>
      <c r="BE436" s="222">
        <f>IF(N436="základní",J436,0)</f>
        <v>0</v>
      </c>
      <c r="BF436" s="222">
        <f>IF(N436="snížená",J436,0)</f>
        <v>0</v>
      </c>
      <c r="BG436" s="222">
        <f>IF(N436="zákl. přenesená",J436,0)</f>
        <v>0</v>
      </c>
      <c r="BH436" s="222">
        <f>IF(N436="sníž. přenesená",J436,0)</f>
        <v>0</v>
      </c>
      <c r="BI436" s="222">
        <f>IF(N436="nulová",J436,0)</f>
        <v>0</v>
      </c>
      <c r="BJ436" s="21" t="s">
        <v>24</v>
      </c>
      <c r="BK436" s="222">
        <f>ROUND(I436*H436,2)</f>
        <v>0</v>
      </c>
      <c r="BL436" s="21" t="s">
        <v>142</v>
      </c>
      <c r="BM436" s="21" t="s">
        <v>1179</v>
      </c>
    </row>
    <row r="437" s="1" customFormat="1" ht="25.5" customHeight="1">
      <c r="B437" s="43"/>
      <c r="C437" s="211" t="s">
        <v>1180</v>
      </c>
      <c r="D437" s="211" t="s">
        <v>137</v>
      </c>
      <c r="E437" s="212" t="s">
        <v>1181</v>
      </c>
      <c r="F437" s="213" t="s">
        <v>1182</v>
      </c>
      <c r="G437" s="214" t="s">
        <v>140</v>
      </c>
      <c r="H437" s="215">
        <v>450</v>
      </c>
      <c r="I437" s="216"/>
      <c r="J437" s="217">
        <f>ROUND(I437*H437,2)</f>
        <v>0</v>
      </c>
      <c r="K437" s="213" t="s">
        <v>141</v>
      </c>
      <c r="L437" s="69"/>
      <c r="M437" s="218" t="s">
        <v>22</v>
      </c>
      <c r="N437" s="219" t="s">
        <v>47</v>
      </c>
      <c r="O437" s="44"/>
      <c r="P437" s="220">
        <f>O437*H437</f>
        <v>0</v>
      </c>
      <c r="Q437" s="220">
        <v>0</v>
      </c>
      <c r="R437" s="220">
        <f>Q437*H437</f>
        <v>0</v>
      </c>
      <c r="S437" s="220">
        <v>0</v>
      </c>
      <c r="T437" s="221">
        <f>S437*H437</f>
        <v>0</v>
      </c>
      <c r="AR437" s="21" t="s">
        <v>142</v>
      </c>
      <c r="AT437" s="21" t="s">
        <v>137</v>
      </c>
      <c r="AU437" s="21" t="s">
        <v>87</v>
      </c>
      <c r="AY437" s="21" t="s">
        <v>135</v>
      </c>
      <c r="BE437" s="222">
        <f>IF(N437="základní",J437,0)</f>
        <v>0</v>
      </c>
      <c r="BF437" s="222">
        <f>IF(N437="snížená",J437,0)</f>
        <v>0</v>
      </c>
      <c r="BG437" s="222">
        <f>IF(N437="zákl. přenesená",J437,0)</f>
        <v>0</v>
      </c>
      <c r="BH437" s="222">
        <f>IF(N437="sníž. přenesená",J437,0)</f>
        <v>0</v>
      </c>
      <c r="BI437" s="222">
        <f>IF(N437="nulová",J437,0)</f>
        <v>0</v>
      </c>
      <c r="BJ437" s="21" t="s">
        <v>24</v>
      </c>
      <c r="BK437" s="222">
        <f>ROUND(I437*H437,2)</f>
        <v>0</v>
      </c>
      <c r="BL437" s="21" t="s">
        <v>142</v>
      </c>
      <c r="BM437" s="21" t="s">
        <v>1183</v>
      </c>
    </row>
    <row r="438" s="1" customFormat="1" ht="16.5" customHeight="1">
      <c r="B438" s="43"/>
      <c r="C438" s="211" t="s">
        <v>1184</v>
      </c>
      <c r="D438" s="211" t="s">
        <v>137</v>
      </c>
      <c r="E438" s="212" t="s">
        <v>1185</v>
      </c>
      <c r="F438" s="213" t="s">
        <v>1186</v>
      </c>
      <c r="G438" s="214" t="s">
        <v>140</v>
      </c>
      <c r="H438" s="215">
        <v>30</v>
      </c>
      <c r="I438" s="216"/>
      <c r="J438" s="217">
        <f>ROUND(I438*H438,2)</f>
        <v>0</v>
      </c>
      <c r="K438" s="213" t="s">
        <v>141</v>
      </c>
      <c r="L438" s="69"/>
      <c r="M438" s="218" t="s">
        <v>22</v>
      </c>
      <c r="N438" s="219" t="s">
        <v>47</v>
      </c>
      <c r="O438" s="44"/>
      <c r="P438" s="220">
        <f>O438*H438</f>
        <v>0</v>
      </c>
      <c r="Q438" s="220">
        <v>0.015389999999999999</v>
      </c>
      <c r="R438" s="220">
        <f>Q438*H438</f>
        <v>0.4617</v>
      </c>
      <c r="S438" s="220">
        <v>0</v>
      </c>
      <c r="T438" s="221">
        <f>S438*H438</f>
        <v>0</v>
      </c>
      <c r="AR438" s="21" t="s">
        <v>142</v>
      </c>
      <c r="AT438" s="21" t="s">
        <v>137</v>
      </c>
      <c r="AU438" s="21" t="s">
        <v>87</v>
      </c>
      <c r="AY438" s="21" t="s">
        <v>135</v>
      </c>
      <c r="BE438" s="222">
        <f>IF(N438="základní",J438,0)</f>
        <v>0</v>
      </c>
      <c r="BF438" s="222">
        <f>IF(N438="snížená",J438,0)</f>
        <v>0</v>
      </c>
      <c r="BG438" s="222">
        <f>IF(N438="zákl. přenesená",J438,0)</f>
        <v>0</v>
      </c>
      <c r="BH438" s="222">
        <f>IF(N438="sníž. přenesená",J438,0)</f>
        <v>0</v>
      </c>
      <c r="BI438" s="222">
        <f>IF(N438="nulová",J438,0)</f>
        <v>0</v>
      </c>
      <c r="BJ438" s="21" t="s">
        <v>24</v>
      </c>
      <c r="BK438" s="222">
        <f>ROUND(I438*H438,2)</f>
        <v>0</v>
      </c>
      <c r="BL438" s="21" t="s">
        <v>142</v>
      </c>
      <c r="BM438" s="21" t="s">
        <v>1187</v>
      </c>
    </row>
    <row r="439" s="1" customFormat="1" ht="16.5" customHeight="1">
      <c r="B439" s="43"/>
      <c r="C439" s="211" t="s">
        <v>1188</v>
      </c>
      <c r="D439" s="211" t="s">
        <v>137</v>
      </c>
      <c r="E439" s="212" t="s">
        <v>1189</v>
      </c>
      <c r="F439" s="213" t="s">
        <v>1190</v>
      </c>
      <c r="G439" s="214" t="s">
        <v>140</v>
      </c>
      <c r="H439" s="215">
        <v>25</v>
      </c>
      <c r="I439" s="216"/>
      <c r="J439" s="217">
        <f>ROUND(I439*H439,2)</f>
        <v>0</v>
      </c>
      <c r="K439" s="213" t="s">
        <v>141</v>
      </c>
      <c r="L439" s="69"/>
      <c r="M439" s="218" t="s">
        <v>22</v>
      </c>
      <c r="N439" s="219" t="s">
        <v>47</v>
      </c>
      <c r="O439" s="44"/>
      <c r="P439" s="220">
        <f>O439*H439</f>
        <v>0</v>
      </c>
      <c r="Q439" s="220">
        <v>0.030779999999999998</v>
      </c>
      <c r="R439" s="220">
        <f>Q439*H439</f>
        <v>0.76949999999999996</v>
      </c>
      <c r="S439" s="220">
        <v>0</v>
      </c>
      <c r="T439" s="221">
        <f>S439*H439</f>
        <v>0</v>
      </c>
      <c r="AR439" s="21" t="s">
        <v>142</v>
      </c>
      <c r="AT439" s="21" t="s">
        <v>137</v>
      </c>
      <c r="AU439" s="21" t="s">
        <v>87</v>
      </c>
      <c r="AY439" s="21" t="s">
        <v>135</v>
      </c>
      <c r="BE439" s="222">
        <f>IF(N439="základní",J439,0)</f>
        <v>0</v>
      </c>
      <c r="BF439" s="222">
        <f>IF(N439="snížená",J439,0)</f>
        <v>0</v>
      </c>
      <c r="BG439" s="222">
        <f>IF(N439="zákl. přenesená",J439,0)</f>
        <v>0</v>
      </c>
      <c r="BH439" s="222">
        <f>IF(N439="sníž. přenesená",J439,0)</f>
        <v>0</v>
      </c>
      <c r="BI439" s="222">
        <f>IF(N439="nulová",J439,0)</f>
        <v>0</v>
      </c>
      <c r="BJ439" s="21" t="s">
        <v>24</v>
      </c>
      <c r="BK439" s="222">
        <f>ROUND(I439*H439,2)</f>
        <v>0</v>
      </c>
      <c r="BL439" s="21" t="s">
        <v>142</v>
      </c>
      <c r="BM439" s="21" t="s">
        <v>1191</v>
      </c>
    </row>
    <row r="440" s="1" customFormat="1" ht="16.5" customHeight="1">
      <c r="B440" s="43"/>
      <c r="C440" s="211" t="s">
        <v>1192</v>
      </c>
      <c r="D440" s="211" t="s">
        <v>137</v>
      </c>
      <c r="E440" s="212" t="s">
        <v>1193</v>
      </c>
      <c r="F440" s="213" t="s">
        <v>1194</v>
      </c>
      <c r="G440" s="214" t="s">
        <v>153</v>
      </c>
      <c r="H440" s="215">
        <v>10</v>
      </c>
      <c r="I440" s="216"/>
      <c r="J440" s="217">
        <f>ROUND(I440*H440,2)</f>
        <v>0</v>
      </c>
      <c r="K440" s="213" t="s">
        <v>141</v>
      </c>
      <c r="L440" s="69"/>
      <c r="M440" s="218" t="s">
        <v>22</v>
      </c>
      <c r="N440" s="219" t="s">
        <v>47</v>
      </c>
      <c r="O440" s="44"/>
      <c r="P440" s="220">
        <f>O440*H440</f>
        <v>0</v>
      </c>
      <c r="Q440" s="220">
        <v>0.50375000000000003</v>
      </c>
      <c r="R440" s="220">
        <f>Q440*H440</f>
        <v>5.0375000000000005</v>
      </c>
      <c r="S440" s="220">
        <v>1.95</v>
      </c>
      <c r="T440" s="221">
        <f>S440*H440</f>
        <v>19.5</v>
      </c>
      <c r="AR440" s="21" t="s">
        <v>142</v>
      </c>
      <c r="AT440" s="21" t="s">
        <v>137</v>
      </c>
      <c r="AU440" s="21" t="s">
        <v>87</v>
      </c>
      <c r="AY440" s="21" t="s">
        <v>135</v>
      </c>
      <c r="BE440" s="222">
        <f>IF(N440="základní",J440,0)</f>
        <v>0</v>
      </c>
      <c r="BF440" s="222">
        <f>IF(N440="snížená",J440,0)</f>
        <v>0</v>
      </c>
      <c r="BG440" s="222">
        <f>IF(N440="zákl. přenesená",J440,0)</f>
        <v>0</v>
      </c>
      <c r="BH440" s="222">
        <f>IF(N440="sníž. přenesená",J440,0)</f>
        <v>0</v>
      </c>
      <c r="BI440" s="222">
        <f>IF(N440="nulová",J440,0)</f>
        <v>0</v>
      </c>
      <c r="BJ440" s="21" t="s">
        <v>24</v>
      </c>
      <c r="BK440" s="222">
        <f>ROUND(I440*H440,2)</f>
        <v>0</v>
      </c>
      <c r="BL440" s="21" t="s">
        <v>142</v>
      </c>
      <c r="BM440" s="21" t="s">
        <v>1195</v>
      </c>
    </row>
    <row r="441" s="1" customFormat="1">
      <c r="B441" s="43"/>
      <c r="C441" s="71"/>
      <c r="D441" s="223" t="s">
        <v>144</v>
      </c>
      <c r="E441" s="71"/>
      <c r="F441" s="224" t="s">
        <v>1196</v>
      </c>
      <c r="G441" s="71"/>
      <c r="H441" s="71"/>
      <c r="I441" s="182"/>
      <c r="J441" s="71"/>
      <c r="K441" s="71"/>
      <c r="L441" s="69"/>
      <c r="M441" s="225"/>
      <c r="N441" s="44"/>
      <c r="O441" s="44"/>
      <c r="P441" s="44"/>
      <c r="Q441" s="44"/>
      <c r="R441" s="44"/>
      <c r="S441" s="44"/>
      <c r="T441" s="92"/>
      <c r="AT441" s="21" t="s">
        <v>144</v>
      </c>
      <c r="AU441" s="21" t="s">
        <v>87</v>
      </c>
    </row>
    <row r="442" s="1" customFormat="1" ht="16.5" customHeight="1">
      <c r="B442" s="43"/>
      <c r="C442" s="226" t="s">
        <v>1197</v>
      </c>
      <c r="D442" s="226" t="s">
        <v>401</v>
      </c>
      <c r="E442" s="227" t="s">
        <v>1198</v>
      </c>
      <c r="F442" s="228" t="s">
        <v>1199</v>
      </c>
      <c r="G442" s="229" t="s">
        <v>158</v>
      </c>
      <c r="H442" s="230">
        <v>3150</v>
      </c>
      <c r="I442" s="231"/>
      <c r="J442" s="232">
        <f>ROUND(I442*H442,2)</f>
        <v>0</v>
      </c>
      <c r="K442" s="228" t="s">
        <v>141</v>
      </c>
      <c r="L442" s="233"/>
      <c r="M442" s="234" t="s">
        <v>22</v>
      </c>
      <c r="N442" s="235" t="s">
        <v>47</v>
      </c>
      <c r="O442" s="44"/>
      <c r="P442" s="220">
        <f>O442*H442</f>
        <v>0</v>
      </c>
      <c r="Q442" s="220">
        <v>0.0041000000000000003</v>
      </c>
      <c r="R442" s="220">
        <f>Q442*H442</f>
        <v>12.915000000000001</v>
      </c>
      <c r="S442" s="220">
        <v>0</v>
      </c>
      <c r="T442" s="221">
        <f>S442*H442</f>
        <v>0</v>
      </c>
      <c r="AR442" s="21" t="s">
        <v>174</v>
      </c>
      <c r="AT442" s="21" t="s">
        <v>401</v>
      </c>
      <c r="AU442" s="21" t="s">
        <v>87</v>
      </c>
      <c r="AY442" s="21" t="s">
        <v>135</v>
      </c>
      <c r="BE442" s="222">
        <f>IF(N442="základní",J442,0)</f>
        <v>0</v>
      </c>
      <c r="BF442" s="222">
        <f>IF(N442="snížená",J442,0)</f>
        <v>0</v>
      </c>
      <c r="BG442" s="222">
        <f>IF(N442="zákl. přenesená",J442,0)</f>
        <v>0</v>
      </c>
      <c r="BH442" s="222">
        <f>IF(N442="sníž. přenesená",J442,0)</f>
        <v>0</v>
      </c>
      <c r="BI442" s="222">
        <f>IF(N442="nulová",J442,0)</f>
        <v>0</v>
      </c>
      <c r="BJ442" s="21" t="s">
        <v>24</v>
      </c>
      <c r="BK442" s="222">
        <f>ROUND(I442*H442,2)</f>
        <v>0</v>
      </c>
      <c r="BL442" s="21" t="s">
        <v>142</v>
      </c>
      <c r="BM442" s="21" t="s">
        <v>1200</v>
      </c>
    </row>
    <row r="443" s="1" customFormat="1" ht="16.5" customHeight="1">
      <c r="B443" s="43"/>
      <c r="C443" s="211" t="s">
        <v>1201</v>
      </c>
      <c r="D443" s="211" t="s">
        <v>137</v>
      </c>
      <c r="E443" s="212" t="s">
        <v>1202</v>
      </c>
      <c r="F443" s="213" t="s">
        <v>1203</v>
      </c>
      <c r="G443" s="214" t="s">
        <v>153</v>
      </c>
      <c r="H443" s="215">
        <v>35</v>
      </c>
      <c r="I443" s="216"/>
      <c r="J443" s="217">
        <f>ROUND(I443*H443,2)</f>
        <v>0</v>
      </c>
      <c r="K443" s="213" t="s">
        <v>141</v>
      </c>
      <c r="L443" s="69"/>
      <c r="M443" s="218" t="s">
        <v>22</v>
      </c>
      <c r="N443" s="219" t="s">
        <v>47</v>
      </c>
      <c r="O443" s="44"/>
      <c r="P443" s="220">
        <f>O443*H443</f>
        <v>0</v>
      </c>
      <c r="Q443" s="220">
        <v>0.50375000000000003</v>
      </c>
      <c r="R443" s="220">
        <f>Q443*H443</f>
        <v>17.631250000000001</v>
      </c>
      <c r="S443" s="220">
        <v>2.5</v>
      </c>
      <c r="T443" s="221">
        <f>S443*H443</f>
        <v>87.5</v>
      </c>
      <c r="AR443" s="21" t="s">
        <v>142</v>
      </c>
      <c r="AT443" s="21" t="s">
        <v>137</v>
      </c>
      <c r="AU443" s="21" t="s">
        <v>87</v>
      </c>
      <c r="AY443" s="21" t="s">
        <v>135</v>
      </c>
      <c r="BE443" s="222">
        <f>IF(N443="základní",J443,0)</f>
        <v>0</v>
      </c>
      <c r="BF443" s="222">
        <f>IF(N443="snížená",J443,0)</f>
        <v>0</v>
      </c>
      <c r="BG443" s="222">
        <f>IF(N443="zákl. přenesená",J443,0)</f>
        <v>0</v>
      </c>
      <c r="BH443" s="222">
        <f>IF(N443="sníž. přenesená",J443,0)</f>
        <v>0</v>
      </c>
      <c r="BI443" s="222">
        <f>IF(N443="nulová",J443,0)</f>
        <v>0</v>
      </c>
      <c r="BJ443" s="21" t="s">
        <v>24</v>
      </c>
      <c r="BK443" s="222">
        <f>ROUND(I443*H443,2)</f>
        <v>0</v>
      </c>
      <c r="BL443" s="21" t="s">
        <v>142</v>
      </c>
      <c r="BM443" s="21" t="s">
        <v>1204</v>
      </c>
    </row>
    <row r="444" s="1" customFormat="1">
      <c r="B444" s="43"/>
      <c r="C444" s="71"/>
      <c r="D444" s="223" t="s">
        <v>144</v>
      </c>
      <c r="E444" s="71"/>
      <c r="F444" s="224" t="s">
        <v>1196</v>
      </c>
      <c r="G444" s="71"/>
      <c r="H444" s="71"/>
      <c r="I444" s="182"/>
      <c r="J444" s="71"/>
      <c r="K444" s="71"/>
      <c r="L444" s="69"/>
      <c r="M444" s="225"/>
      <c r="N444" s="44"/>
      <c r="O444" s="44"/>
      <c r="P444" s="44"/>
      <c r="Q444" s="44"/>
      <c r="R444" s="44"/>
      <c r="S444" s="44"/>
      <c r="T444" s="92"/>
      <c r="AT444" s="21" t="s">
        <v>144</v>
      </c>
      <c r="AU444" s="21" t="s">
        <v>87</v>
      </c>
    </row>
    <row r="445" s="1" customFormat="1" ht="16.5" customHeight="1">
      <c r="B445" s="43"/>
      <c r="C445" s="211" t="s">
        <v>1205</v>
      </c>
      <c r="D445" s="211" t="s">
        <v>137</v>
      </c>
      <c r="E445" s="212" t="s">
        <v>1206</v>
      </c>
      <c r="F445" s="213" t="s">
        <v>1207</v>
      </c>
      <c r="G445" s="214" t="s">
        <v>153</v>
      </c>
      <c r="H445" s="215">
        <v>65</v>
      </c>
      <c r="I445" s="216"/>
      <c r="J445" s="217">
        <f>ROUND(I445*H445,2)</f>
        <v>0</v>
      </c>
      <c r="K445" s="213" t="s">
        <v>141</v>
      </c>
      <c r="L445" s="69"/>
      <c r="M445" s="218" t="s">
        <v>22</v>
      </c>
      <c r="N445" s="219" t="s">
        <v>47</v>
      </c>
      <c r="O445" s="44"/>
      <c r="P445" s="220">
        <f>O445*H445</f>
        <v>0</v>
      </c>
      <c r="Q445" s="220">
        <v>0.50375000000000003</v>
      </c>
      <c r="R445" s="220">
        <f>Q445*H445</f>
        <v>32.743749999999999</v>
      </c>
      <c r="S445" s="220">
        <v>2.5</v>
      </c>
      <c r="T445" s="221">
        <f>S445*H445</f>
        <v>162.5</v>
      </c>
      <c r="AR445" s="21" t="s">
        <v>142</v>
      </c>
      <c r="AT445" s="21" t="s">
        <v>137</v>
      </c>
      <c r="AU445" s="21" t="s">
        <v>87</v>
      </c>
      <c r="AY445" s="21" t="s">
        <v>135</v>
      </c>
      <c r="BE445" s="222">
        <f>IF(N445="základní",J445,0)</f>
        <v>0</v>
      </c>
      <c r="BF445" s="222">
        <f>IF(N445="snížená",J445,0)</f>
        <v>0</v>
      </c>
      <c r="BG445" s="222">
        <f>IF(N445="zákl. přenesená",J445,0)</f>
        <v>0</v>
      </c>
      <c r="BH445" s="222">
        <f>IF(N445="sníž. přenesená",J445,0)</f>
        <v>0</v>
      </c>
      <c r="BI445" s="222">
        <f>IF(N445="nulová",J445,0)</f>
        <v>0</v>
      </c>
      <c r="BJ445" s="21" t="s">
        <v>24</v>
      </c>
      <c r="BK445" s="222">
        <f>ROUND(I445*H445,2)</f>
        <v>0</v>
      </c>
      <c r="BL445" s="21" t="s">
        <v>142</v>
      </c>
      <c r="BM445" s="21" t="s">
        <v>1208</v>
      </c>
    </row>
    <row r="446" s="1" customFormat="1" ht="16.5" customHeight="1">
      <c r="B446" s="43"/>
      <c r="C446" s="226" t="s">
        <v>1209</v>
      </c>
      <c r="D446" s="226" t="s">
        <v>401</v>
      </c>
      <c r="E446" s="227" t="s">
        <v>1210</v>
      </c>
      <c r="F446" s="228" t="s">
        <v>1211</v>
      </c>
      <c r="G446" s="229" t="s">
        <v>338</v>
      </c>
      <c r="H446" s="230">
        <v>40</v>
      </c>
      <c r="I446" s="231"/>
      <c r="J446" s="232">
        <f>ROUND(I446*H446,2)</f>
        <v>0</v>
      </c>
      <c r="K446" s="228" t="s">
        <v>141</v>
      </c>
      <c r="L446" s="233"/>
      <c r="M446" s="234" t="s">
        <v>22</v>
      </c>
      <c r="N446" s="235" t="s">
        <v>47</v>
      </c>
      <c r="O446" s="44"/>
      <c r="P446" s="220">
        <f>O446*H446</f>
        <v>0</v>
      </c>
      <c r="Q446" s="220">
        <v>1</v>
      </c>
      <c r="R446" s="220">
        <f>Q446*H446</f>
        <v>40</v>
      </c>
      <c r="S446" s="220">
        <v>0</v>
      </c>
      <c r="T446" s="221">
        <f>S446*H446</f>
        <v>0</v>
      </c>
      <c r="AR446" s="21" t="s">
        <v>174</v>
      </c>
      <c r="AT446" s="21" t="s">
        <v>401</v>
      </c>
      <c r="AU446" s="21" t="s">
        <v>87</v>
      </c>
      <c r="AY446" s="21" t="s">
        <v>135</v>
      </c>
      <c r="BE446" s="222">
        <f>IF(N446="základní",J446,0)</f>
        <v>0</v>
      </c>
      <c r="BF446" s="222">
        <f>IF(N446="snížená",J446,0)</f>
        <v>0</v>
      </c>
      <c r="BG446" s="222">
        <f>IF(N446="zákl. přenesená",J446,0)</f>
        <v>0</v>
      </c>
      <c r="BH446" s="222">
        <f>IF(N446="sníž. přenesená",J446,0)</f>
        <v>0</v>
      </c>
      <c r="BI446" s="222">
        <f>IF(N446="nulová",J446,0)</f>
        <v>0</v>
      </c>
      <c r="BJ446" s="21" t="s">
        <v>24</v>
      </c>
      <c r="BK446" s="222">
        <f>ROUND(I446*H446,2)</f>
        <v>0</v>
      </c>
      <c r="BL446" s="21" t="s">
        <v>142</v>
      </c>
      <c r="BM446" s="21" t="s">
        <v>1212</v>
      </c>
    </row>
    <row r="447" s="1" customFormat="1" ht="16.5" customHeight="1">
      <c r="B447" s="43"/>
      <c r="C447" s="226" t="s">
        <v>1213</v>
      </c>
      <c r="D447" s="226" t="s">
        <v>401</v>
      </c>
      <c r="E447" s="227" t="s">
        <v>1214</v>
      </c>
      <c r="F447" s="228" t="s">
        <v>1215</v>
      </c>
      <c r="G447" s="229" t="s">
        <v>338</v>
      </c>
      <c r="H447" s="230">
        <v>20</v>
      </c>
      <c r="I447" s="231"/>
      <c r="J447" s="232">
        <f>ROUND(I447*H447,2)</f>
        <v>0</v>
      </c>
      <c r="K447" s="228" t="s">
        <v>141</v>
      </c>
      <c r="L447" s="233"/>
      <c r="M447" s="234" t="s">
        <v>22</v>
      </c>
      <c r="N447" s="235" t="s">
        <v>47</v>
      </c>
      <c r="O447" s="44"/>
      <c r="P447" s="220">
        <f>O447*H447</f>
        <v>0</v>
      </c>
      <c r="Q447" s="220">
        <v>1</v>
      </c>
      <c r="R447" s="220">
        <f>Q447*H447</f>
        <v>20</v>
      </c>
      <c r="S447" s="220">
        <v>0</v>
      </c>
      <c r="T447" s="221">
        <f>S447*H447</f>
        <v>0</v>
      </c>
      <c r="AR447" s="21" t="s">
        <v>174</v>
      </c>
      <c r="AT447" s="21" t="s">
        <v>401</v>
      </c>
      <c r="AU447" s="21" t="s">
        <v>87</v>
      </c>
      <c r="AY447" s="21" t="s">
        <v>135</v>
      </c>
      <c r="BE447" s="222">
        <f>IF(N447="základní",J447,0)</f>
        <v>0</v>
      </c>
      <c r="BF447" s="222">
        <f>IF(N447="snížená",J447,0)</f>
        <v>0</v>
      </c>
      <c r="BG447" s="222">
        <f>IF(N447="zákl. přenesená",J447,0)</f>
        <v>0</v>
      </c>
      <c r="BH447" s="222">
        <f>IF(N447="sníž. přenesená",J447,0)</f>
        <v>0</v>
      </c>
      <c r="BI447" s="222">
        <f>IF(N447="nulová",J447,0)</f>
        <v>0</v>
      </c>
      <c r="BJ447" s="21" t="s">
        <v>24</v>
      </c>
      <c r="BK447" s="222">
        <f>ROUND(I447*H447,2)</f>
        <v>0</v>
      </c>
      <c r="BL447" s="21" t="s">
        <v>142</v>
      </c>
      <c r="BM447" s="21" t="s">
        <v>1216</v>
      </c>
    </row>
    <row r="448" s="1" customFormat="1" ht="16.5" customHeight="1">
      <c r="B448" s="43"/>
      <c r="C448" s="211" t="s">
        <v>1217</v>
      </c>
      <c r="D448" s="211" t="s">
        <v>137</v>
      </c>
      <c r="E448" s="212" t="s">
        <v>1218</v>
      </c>
      <c r="F448" s="213" t="s">
        <v>1219</v>
      </c>
      <c r="G448" s="214" t="s">
        <v>140</v>
      </c>
      <c r="H448" s="215">
        <v>2500</v>
      </c>
      <c r="I448" s="216"/>
      <c r="J448" s="217">
        <f>ROUND(I448*H448,2)</f>
        <v>0</v>
      </c>
      <c r="K448" s="213" t="s">
        <v>141</v>
      </c>
      <c r="L448" s="69"/>
      <c r="M448" s="218" t="s">
        <v>22</v>
      </c>
      <c r="N448" s="219" t="s">
        <v>47</v>
      </c>
      <c r="O448" s="44"/>
      <c r="P448" s="220">
        <f>O448*H448</f>
        <v>0</v>
      </c>
      <c r="Q448" s="220">
        <v>0.023244399999999998</v>
      </c>
      <c r="R448" s="220">
        <f>Q448*H448</f>
        <v>58.110999999999997</v>
      </c>
      <c r="S448" s="220">
        <v>0</v>
      </c>
      <c r="T448" s="221">
        <f>S448*H448</f>
        <v>0</v>
      </c>
      <c r="AR448" s="21" t="s">
        <v>142</v>
      </c>
      <c r="AT448" s="21" t="s">
        <v>137</v>
      </c>
      <c r="AU448" s="21" t="s">
        <v>87</v>
      </c>
      <c r="AY448" s="21" t="s">
        <v>135</v>
      </c>
      <c r="BE448" s="222">
        <f>IF(N448="základní",J448,0)</f>
        <v>0</v>
      </c>
      <c r="BF448" s="222">
        <f>IF(N448="snížená",J448,0)</f>
        <v>0</v>
      </c>
      <c r="BG448" s="222">
        <f>IF(N448="zákl. přenesená",J448,0)</f>
        <v>0</v>
      </c>
      <c r="BH448" s="222">
        <f>IF(N448="sníž. přenesená",J448,0)</f>
        <v>0</v>
      </c>
      <c r="BI448" s="222">
        <f>IF(N448="nulová",J448,0)</f>
        <v>0</v>
      </c>
      <c r="BJ448" s="21" t="s">
        <v>24</v>
      </c>
      <c r="BK448" s="222">
        <f>ROUND(I448*H448,2)</f>
        <v>0</v>
      </c>
      <c r="BL448" s="21" t="s">
        <v>142</v>
      </c>
      <c r="BM448" s="21" t="s">
        <v>1220</v>
      </c>
    </row>
    <row r="449" s="1" customFormat="1" ht="16.5" customHeight="1">
      <c r="B449" s="43"/>
      <c r="C449" s="211" t="s">
        <v>1221</v>
      </c>
      <c r="D449" s="211" t="s">
        <v>137</v>
      </c>
      <c r="E449" s="212" t="s">
        <v>1222</v>
      </c>
      <c r="F449" s="213" t="s">
        <v>1223</v>
      </c>
      <c r="G449" s="214" t="s">
        <v>140</v>
      </c>
      <c r="H449" s="215">
        <v>1200</v>
      </c>
      <c r="I449" s="216"/>
      <c r="J449" s="217">
        <f>ROUND(I449*H449,2)</f>
        <v>0</v>
      </c>
      <c r="K449" s="213" t="s">
        <v>141</v>
      </c>
      <c r="L449" s="69"/>
      <c r="M449" s="218" t="s">
        <v>22</v>
      </c>
      <c r="N449" s="219" t="s">
        <v>47</v>
      </c>
      <c r="O449" s="44"/>
      <c r="P449" s="220">
        <f>O449*H449</f>
        <v>0</v>
      </c>
      <c r="Q449" s="220">
        <v>0.037194999999999999</v>
      </c>
      <c r="R449" s="220">
        <f>Q449*H449</f>
        <v>44.634</v>
      </c>
      <c r="S449" s="220">
        <v>0</v>
      </c>
      <c r="T449" s="221">
        <f>S449*H449</f>
        <v>0</v>
      </c>
      <c r="AR449" s="21" t="s">
        <v>142</v>
      </c>
      <c r="AT449" s="21" t="s">
        <v>137</v>
      </c>
      <c r="AU449" s="21" t="s">
        <v>87</v>
      </c>
      <c r="AY449" s="21" t="s">
        <v>135</v>
      </c>
      <c r="BE449" s="222">
        <f>IF(N449="základní",J449,0)</f>
        <v>0</v>
      </c>
      <c r="BF449" s="222">
        <f>IF(N449="snížená",J449,0)</f>
        <v>0</v>
      </c>
      <c r="BG449" s="222">
        <f>IF(N449="zákl. přenesená",J449,0)</f>
        <v>0</v>
      </c>
      <c r="BH449" s="222">
        <f>IF(N449="sníž. přenesená",J449,0)</f>
        <v>0</v>
      </c>
      <c r="BI449" s="222">
        <f>IF(N449="nulová",J449,0)</f>
        <v>0</v>
      </c>
      <c r="BJ449" s="21" t="s">
        <v>24</v>
      </c>
      <c r="BK449" s="222">
        <f>ROUND(I449*H449,2)</f>
        <v>0</v>
      </c>
      <c r="BL449" s="21" t="s">
        <v>142</v>
      </c>
      <c r="BM449" s="21" t="s">
        <v>1224</v>
      </c>
    </row>
    <row r="450" s="1" customFormat="1" ht="16.5" customHeight="1">
      <c r="B450" s="43"/>
      <c r="C450" s="211" t="s">
        <v>1225</v>
      </c>
      <c r="D450" s="211" t="s">
        <v>137</v>
      </c>
      <c r="E450" s="212" t="s">
        <v>1226</v>
      </c>
      <c r="F450" s="213" t="s">
        <v>1227</v>
      </c>
      <c r="G450" s="214" t="s">
        <v>140</v>
      </c>
      <c r="H450" s="215">
        <v>60</v>
      </c>
      <c r="I450" s="216"/>
      <c r="J450" s="217">
        <f>ROUND(I450*H450,2)</f>
        <v>0</v>
      </c>
      <c r="K450" s="213" t="s">
        <v>141</v>
      </c>
      <c r="L450" s="69"/>
      <c r="M450" s="218" t="s">
        <v>22</v>
      </c>
      <c r="N450" s="219" t="s">
        <v>47</v>
      </c>
      <c r="O450" s="44"/>
      <c r="P450" s="220">
        <f>O450*H450</f>
        <v>0</v>
      </c>
      <c r="Q450" s="220">
        <v>0</v>
      </c>
      <c r="R450" s="220">
        <f>Q450*H450</f>
        <v>0</v>
      </c>
      <c r="S450" s="220">
        <v>0</v>
      </c>
      <c r="T450" s="221">
        <f>S450*H450</f>
        <v>0</v>
      </c>
      <c r="AR450" s="21" t="s">
        <v>142</v>
      </c>
      <c r="AT450" s="21" t="s">
        <v>137</v>
      </c>
      <c r="AU450" s="21" t="s">
        <v>87</v>
      </c>
      <c r="AY450" s="21" t="s">
        <v>135</v>
      </c>
      <c r="BE450" s="222">
        <f>IF(N450="základní",J450,0)</f>
        <v>0</v>
      </c>
      <c r="BF450" s="222">
        <f>IF(N450="snížená",J450,0)</f>
        <v>0</v>
      </c>
      <c r="BG450" s="222">
        <f>IF(N450="zákl. přenesená",J450,0)</f>
        <v>0</v>
      </c>
      <c r="BH450" s="222">
        <f>IF(N450="sníž. přenesená",J450,0)</f>
        <v>0</v>
      </c>
      <c r="BI450" s="222">
        <f>IF(N450="nulová",J450,0)</f>
        <v>0</v>
      </c>
      <c r="BJ450" s="21" t="s">
        <v>24</v>
      </c>
      <c r="BK450" s="222">
        <f>ROUND(I450*H450,2)</f>
        <v>0</v>
      </c>
      <c r="BL450" s="21" t="s">
        <v>142</v>
      </c>
      <c r="BM450" s="21" t="s">
        <v>1228</v>
      </c>
    </row>
    <row r="451" s="1" customFormat="1" ht="16.5" customHeight="1">
      <c r="B451" s="43"/>
      <c r="C451" s="211" t="s">
        <v>1229</v>
      </c>
      <c r="D451" s="211" t="s">
        <v>137</v>
      </c>
      <c r="E451" s="212" t="s">
        <v>1230</v>
      </c>
      <c r="F451" s="213" t="s">
        <v>1231</v>
      </c>
      <c r="G451" s="214" t="s">
        <v>140</v>
      </c>
      <c r="H451" s="215">
        <v>200</v>
      </c>
      <c r="I451" s="216"/>
      <c r="J451" s="217">
        <f>ROUND(I451*H451,2)</f>
        <v>0</v>
      </c>
      <c r="K451" s="213" t="s">
        <v>141</v>
      </c>
      <c r="L451" s="69"/>
      <c r="M451" s="218" t="s">
        <v>22</v>
      </c>
      <c r="N451" s="219" t="s">
        <v>47</v>
      </c>
      <c r="O451" s="44"/>
      <c r="P451" s="220">
        <f>O451*H451</f>
        <v>0</v>
      </c>
      <c r="Q451" s="220">
        <v>0</v>
      </c>
      <c r="R451" s="220">
        <f>Q451*H451</f>
        <v>0</v>
      </c>
      <c r="S451" s="220">
        <v>0</v>
      </c>
      <c r="T451" s="221">
        <f>S451*H451</f>
        <v>0</v>
      </c>
      <c r="AR451" s="21" t="s">
        <v>142</v>
      </c>
      <c r="AT451" s="21" t="s">
        <v>137</v>
      </c>
      <c r="AU451" s="21" t="s">
        <v>87</v>
      </c>
      <c r="AY451" s="21" t="s">
        <v>135</v>
      </c>
      <c r="BE451" s="222">
        <f>IF(N451="základní",J451,0)</f>
        <v>0</v>
      </c>
      <c r="BF451" s="222">
        <f>IF(N451="snížená",J451,0)</f>
        <v>0</v>
      </c>
      <c r="BG451" s="222">
        <f>IF(N451="zákl. přenesená",J451,0)</f>
        <v>0</v>
      </c>
      <c r="BH451" s="222">
        <f>IF(N451="sníž. přenesená",J451,0)</f>
        <v>0</v>
      </c>
      <c r="BI451" s="222">
        <f>IF(N451="nulová",J451,0)</f>
        <v>0</v>
      </c>
      <c r="BJ451" s="21" t="s">
        <v>24</v>
      </c>
      <c r="BK451" s="222">
        <f>ROUND(I451*H451,2)</f>
        <v>0</v>
      </c>
      <c r="BL451" s="21" t="s">
        <v>142</v>
      </c>
      <c r="BM451" s="21" t="s">
        <v>1232</v>
      </c>
    </row>
    <row r="452" s="1" customFormat="1" ht="25.5" customHeight="1">
      <c r="B452" s="43"/>
      <c r="C452" s="211" t="s">
        <v>1233</v>
      </c>
      <c r="D452" s="211" t="s">
        <v>137</v>
      </c>
      <c r="E452" s="212" t="s">
        <v>1234</v>
      </c>
      <c r="F452" s="213" t="s">
        <v>1235</v>
      </c>
      <c r="G452" s="214" t="s">
        <v>140</v>
      </c>
      <c r="H452" s="215">
        <v>1200</v>
      </c>
      <c r="I452" s="216"/>
      <c r="J452" s="217">
        <f>ROUND(I452*H452,2)</f>
        <v>0</v>
      </c>
      <c r="K452" s="213" t="s">
        <v>141</v>
      </c>
      <c r="L452" s="69"/>
      <c r="M452" s="218" t="s">
        <v>22</v>
      </c>
      <c r="N452" s="219" t="s">
        <v>47</v>
      </c>
      <c r="O452" s="44"/>
      <c r="P452" s="220">
        <f>O452*H452</f>
        <v>0</v>
      </c>
      <c r="Q452" s="220">
        <v>0.078163999999999997</v>
      </c>
      <c r="R452" s="220">
        <f>Q452*H452</f>
        <v>93.79679999999999</v>
      </c>
      <c r="S452" s="220">
        <v>0</v>
      </c>
      <c r="T452" s="221">
        <f>S452*H452</f>
        <v>0</v>
      </c>
      <c r="AR452" s="21" t="s">
        <v>142</v>
      </c>
      <c r="AT452" s="21" t="s">
        <v>137</v>
      </c>
      <c r="AU452" s="21" t="s">
        <v>87</v>
      </c>
      <c r="AY452" s="21" t="s">
        <v>135</v>
      </c>
      <c r="BE452" s="222">
        <f>IF(N452="základní",J452,0)</f>
        <v>0</v>
      </c>
      <c r="BF452" s="222">
        <f>IF(N452="snížená",J452,0)</f>
        <v>0</v>
      </c>
      <c r="BG452" s="222">
        <f>IF(N452="zákl. přenesená",J452,0)</f>
        <v>0</v>
      </c>
      <c r="BH452" s="222">
        <f>IF(N452="sníž. přenesená",J452,0)</f>
        <v>0</v>
      </c>
      <c r="BI452" s="222">
        <f>IF(N452="nulová",J452,0)</f>
        <v>0</v>
      </c>
      <c r="BJ452" s="21" t="s">
        <v>24</v>
      </c>
      <c r="BK452" s="222">
        <f>ROUND(I452*H452,2)</f>
        <v>0</v>
      </c>
      <c r="BL452" s="21" t="s">
        <v>142</v>
      </c>
      <c r="BM452" s="21" t="s">
        <v>1236</v>
      </c>
    </row>
    <row r="453" s="1" customFormat="1" ht="25.5" customHeight="1">
      <c r="B453" s="43"/>
      <c r="C453" s="211" t="s">
        <v>1237</v>
      </c>
      <c r="D453" s="211" t="s">
        <v>137</v>
      </c>
      <c r="E453" s="212" t="s">
        <v>1238</v>
      </c>
      <c r="F453" s="213" t="s">
        <v>1239</v>
      </c>
      <c r="G453" s="214" t="s">
        <v>140</v>
      </c>
      <c r="H453" s="215">
        <v>700</v>
      </c>
      <c r="I453" s="216"/>
      <c r="J453" s="217">
        <f>ROUND(I453*H453,2)</f>
        <v>0</v>
      </c>
      <c r="K453" s="213" t="s">
        <v>141</v>
      </c>
      <c r="L453" s="69"/>
      <c r="M453" s="218" t="s">
        <v>22</v>
      </c>
      <c r="N453" s="219" t="s">
        <v>47</v>
      </c>
      <c r="O453" s="44"/>
      <c r="P453" s="220">
        <f>O453*H453</f>
        <v>0</v>
      </c>
      <c r="Q453" s="220">
        <v>0.122734</v>
      </c>
      <c r="R453" s="220">
        <f>Q453*H453</f>
        <v>85.913799999999995</v>
      </c>
      <c r="S453" s="220">
        <v>0</v>
      </c>
      <c r="T453" s="221">
        <f>S453*H453</f>
        <v>0</v>
      </c>
      <c r="AR453" s="21" t="s">
        <v>142</v>
      </c>
      <c r="AT453" s="21" t="s">
        <v>137</v>
      </c>
      <c r="AU453" s="21" t="s">
        <v>87</v>
      </c>
      <c r="AY453" s="21" t="s">
        <v>135</v>
      </c>
      <c r="BE453" s="222">
        <f>IF(N453="základní",J453,0)</f>
        <v>0</v>
      </c>
      <c r="BF453" s="222">
        <f>IF(N453="snížená",J453,0)</f>
        <v>0</v>
      </c>
      <c r="BG453" s="222">
        <f>IF(N453="zákl. přenesená",J453,0)</f>
        <v>0</v>
      </c>
      <c r="BH453" s="222">
        <f>IF(N453="sníž. přenesená",J453,0)</f>
        <v>0</v>
      </c>
      <c r="BI453" s="222">
        <f>IF(N453="nulová",J453,0)</f>
        <v>0</v>
      </c>
      <c r="BJ453" s="21" t="s">
        <v>24</v>
      </c>
      <c r="BK453" s="222">
        <f>ROUND(I453*H453,2)</f>
        <v>0</v>
      </c>
      <c r="BL453" s="21" t="s">
        <v>142</v>
      </c>
      <c r="BM453" s="21" t="s">
        <v>1240</v>
      </c>
    </row>
    <row r="454" s="1" customFormat="1" ht="16.5" customHeight="1">
      <c r="B454" s="43"/>
      <c r="C454" s="211" t="s">
        <v>1241</v>
      </c>
      <c r="D454" s="211" t="s">
        <v>137</v>
      </c>
      <c r="E454" s="212" t="s">
        <v>1242</v>
      </c>
      <c r="F454" s="213" t="s">
        <v>1243</v>
      </c>
      <c r="G454" s="214" t="s">
        <v>140</v>
      </c>
      <c r="H454" s="215">
        <v>30</v>
      </c>
      <c r="I454" s="216"/>
      <c r="J454" s="217">
        <f>ROUND(I454*H454,2)</f>
        <v>0</v>
      </c>
      <c r="K454" s="213" t="s">
        <v>141</v>
      </c>
      <c r="L454" s="69"/>
      <c r="M454" s="218" t="s">
        <v>22</v>
      </c>
      <c r="N454" s="219" t="s">
        <v>47</v>
      </c>
      <c r="O454" s="44"/>
      <c r="P454" s="220">
        <f>O454*H454</f>
        <v>0</v>
      </c>
      <c r="Q454" s="220">
        <v>0</v>
      </c>
      <c r="R454" s="220">
        <f>Q454*H454</f>
        <v>0</v>
      </c>
      <c r="S454" s="220">
        <v>0</v>
      </c>
      <c r="T454" s="221">
        <f>S454*H454</f>
        <v>0</v>
      </c>
      <c r="AR454" s="21" t="s">
        <v>142</v>
      </c>
      <c r="AT454" s="21" t="s">
        <v>137</v>
      </c>
      <c r="AU454" s="21" t="s">
        <v>87</v>
      </c>
      <c r="AY454" s="21" t="s">
        <v>135</v>
      </c>
      <c r="BE454" s="222">
        <f>IF(N454="základní",J454,0)</f>
        <v>0</v>
      </c>
      <c r="BF454" s="222">
        <f>IF(N454="snížená",J454,0)</f>
        <v>0</v>
      </c>
      <c r="BG454" s="222">
        <f>IF(N454="zákl. přenesená",J454,0)</f>
        <v>0</v>
      </c>
      <c r="BH454" s="222">
        <f>IF(N454="sníž. přenesená",J454,0)</f>
        <v>0</v>
      </c>
      <c r="BI454" s="222">
        <f>IF(N454="nulová",J454,0)</f>
        <v>0</v>
      </c>
      <c r="BJ454" s="21" t="s">
        <v>24</v>
      </c>
      <c r="BK454" s="222">
        <f>ROUND(I454*H454,2)</f>
        <v>0</v>
      </c>
      <c r="BL454" s="21" t="s">
        <v>142</v>
      </c>
      <c r="BM454" s="21" t="s">
        <v>1244</v>
      </c>
    </row>
    <row r="455" s="1" customFormat="1" ht="16.5" customHeight="1">
      <c r="B455" s="43"/>
      <c r="C455" s="211" t="s">
        <v>1245</v>
      </c>
      <c r="D455" s="211" t="s">
        <v>137</v>
      </c>
      <c r="E455" s="212" t="s">
        <v>1246</v>
      </c>
      <c r="F455" s="213" t="s">
        <v>1247</v>
      </c>
      <c r="G455" s="214" t="s">
        <v>140</v>
      </c>
      <c r="H455" s="215">
        <v>150</v>
      </c>
      <c r="I455" s="216"/>
      <c r="J455" s="217">
        <f>ROUND(I455*H455,2)</f>
        <v>0</v>
      </c>
      <c r="K455" s="213" t="s">
        <v>141</v>
      </c>
      <c r="L455" s="69"/>
      <c r="M455" s="218" t="s">
        <v>22</v>
      </c>
      <c r="N455" s="219" t="s">
        <v>47</v>
      </c>
      <c r="O455" s="44"/>
      <c r="P455" s="220">
        <f>O455*H455</f>
        <v>0</v>
      </c>
      <c r="Q455" s="220">
        <v>0</v>
      </c>
      <c r="R455" s="220">
        <f>Q455*H455</f>
        <v>0</v>
      </c>
      <c r="S455" s="220">
        <v>0</v>
      </c>
      <c r="T455" s="221">
        <f>S455*H455</f>
        <v>0</v>
      </c>
      <c r="AR455" s="21" t="s">
        <v>142</v>
      </c>
      <c r="AT455" s="21" t="s">
        <v>137</v>
      </c>
      <c r="AU455" s="21" t="s">
        <v>87</v>
      </c>
      <c r="AY455" s="21" t="s">
        <v>135</v>
      </c>
      <c r="BE455" s="222">
        <f>IF(N455="základní",J455,0)</f>
        <v>0</v>
      </c>
      <c r="BF455" s="222">
        <f>IF(N455="snížená",J455,0)</f>
        <v>0</v>
      </c>
      <c r="BG455" s="222">
        <f>IF(N455="zákl. přenesená",J455,0)</f>
        <v>0</v>
      </c>
      <c r="BH455" s="222">
        <f>IF(N455="sníž. přenesená",J455,0)</f>
        <v>0</v>
      </c>
      <c r="BI455" s="222">
        <f>IF(N455="nulová",J455,0)</f>
        <v>0</v>
      </c>
      <c r="BJ455" s="21" t="s">
        <v>24</v>
      </c>
      <c r="BK455" s="222">
        <f>ROUND(I455*H455,2)</f>
        <v>0</v>
      </c>
      <c r="BL455" s="21" t="s">
        <v>142</v>
      </c>
      <c r="BM455" s="21" t="s">
        <v>1248</v>
      </c>
    </row>
    <row r="456" s="1" customFormat="1" ht="16.5" customHeight="1">
      <c r="B456" s="43"/>
      <c r="C456" s="211" t="s">
        <v>1249</v>
      </c>
      <c r="D456" s="211" t="s">
        <v>137</v>
      </c>
      <c r="E456" s="212" t="s">
        <v>1250</v>
      </c>
      <c r="F456" s="213" t="s">
        <v>1251</v>
      </c>
      <c r="G456" s="214" t="s">
        <v>140</v>
      </c>
      <c r="H456" s="215">
        <v>3700</v>
      </c>
      <c r="I456" s="216"/>
      <c r="J456" s="217">
        <f>ROUND(I456*H456,2)</f>
        <v>0</v>
      </c>
      <c r="K456" s="213" t="s">
        <v>141</v>
      </c>
      <c r="L456" s="69"/>
      <c r="M456" s="218" t="s">
        <v>22</v>
      </c>
      <c r="N456" s="219" t="s">
        <v>47</v>
      </c>
      <c r="O456" s="44"/>
      <c r="P456" s="220">
        <f>O456*H456</f>
        <v>0</v>
      </c>
      <c r="Q456" s="220">
        <v>0</v>
      </c>
      <c r="R456" s="220">
        <f>Q456*H456</f>
        <v>0</v>
      </c>
      <c r="S456" s="220">
        <v>0</v>
      </c>
      <c r="T456" s="221">
        <f>S456*H456</f>
        <v>0</v>
      </c>
      <c r="AR456" s="21" t="s">
        <v>142</v>
      </c>
      <c r="AT456" s="21" t="s">
        <v>137</v>
      </c>
      <c r="AU456" s="21" t="s">
        <v>87</v>
      </c>
      <c r="AY456" s="21" t="s">
        <v>135</v>
      </c>
      <c r="BE456" s="222">
        <f>IF(N456="základní",J456,0)</f>
        <v>0</v>
      </c>
      <c r="BF456" s="222">
        <f>IF(N456="snížená",J456,0)</f>
        <v>0</v>
      </c>
      <c r="BG456" s="222">
        <f>IF(N456="zákl. přenesená",J456,0)</f>
        <v>0</v>
      </c>
      <c r="BH456" s="222">
        <f>IF(N456="sníž. přenesená",J456,0)</f>
        <v>0</v>
      </c>
      <c r="BI456" s="222">
        <f>IF(N456="nulová",J456,0)</f>
        <v>0</v>
      </c>
      <c r="BJ456" s="21" t="s">
        <v>24</v>
      </c>
      <c r="BK456" s="222">
        <f>ROUND(I456*H456,2)</f>
        <v>0</v>
      </c>
      <c r="BL456" s="21" t="s">
        <v>142</v>
      </c>
      <c r="BM456" s="21" t="s">
        <v>1252</v>
      </c>
    </row>
    <row r="457" s="1" customFormat="1" ht="16.5" customHeight="1">
      <c r="B457" s="43"/>
      <c r="C457" s="211" t="s">
        <v>1253</v>
      </c>
      <c r="D457" s="211" t="s">
        <v>137</v>
      </c>
      <c r="E457" s="212" t="s">
        <v>1254</v>
      </c>
      <c r="F457" s="213" t="s">
        <v>1255</v>
      </c>
      <c r="G457" s="214" t="s">
        <v>140</v>
      </c>
      <c r="H457" s="215">
        <v>1900</v>
      </c>
      <c r="I457" s="216"/>
      <c r="J457" s="217">
        <f>ROUND(I457*H457,2)</f>
        <v>0</v>
      </c>
      <c r="K457" s="213" t="s">
        <v>141</v>
      </c>
      <c r="L457" s="69"/>
      <c r="M457" s="218" t="s">
        <v>22</v>
      </c>
      <c r="N457" s="219" t="s">
        <v>47</v>
      </c>
      <c r="O457" s="44"/>
      <c r="P457" s="220">
        <f>O457*H457</f>
        <v>0</v>
      </c>
      <c r="Q457" s="220">
        <v>0</v>
      </c>
      <c r="R457" s="220">
        <f>Q457*H457</f>
        <v>0</v>
      </c>
      <c r="S457" s="220">
        <v>0</v>
      </c>
      <c r="T457" s="221">
        <f>S457*H457</f>
        <v>0</v>
      </c>
      <c r="AR457" s="21" t="s">
        <v>142</v>
      </c>
      <c r="AT457" s="21" t="s">
        <v>137</v>
      </c>
      <c r="AU457" s="21" t="s">
        <v>87</v>
      </c>
      <c r="AY457" s="21" t="s">
        <v>135</v>
      </c>
      <c r="BE457" s="222">
        <f>IF(N457="základní",J457,0)</f>
        <v>0</v>
      </c>
      <c r="BF457" s="222">
        <f>IF(N457="snížená",J457,0)</f>
        <v>0</v>
      </c>
      <c r="BG457" s="222">
        <f>IF(N457="zákl. přenesená",J457,0)</f>
        <v>0</v>
      </c>
      <c r="BH457" s="222">
        <f>IF(N457="sníž. přenesená",J457,0)</f>
        <v>0</v>
      </c>
      <c r="BI457" s="222">
        <f>IF(N457="nulová",J457,0)</f>
        <v>0</v>
      </c>
      <c r="BJ457" s="21" t="s">
        <v>24</v>
      </c>
      <c r="BK457" s="222">
        <f>ROUND(I457*H457,2)</f>
        <v>0</v>
      </c>
      <c r="BL457" s="21" t="s">
        <v>142</v>
      </c>
      <c r="BM457" s="21" t="s">
        <v>1256</v>
      </c>
    </row>
    <row r="458" s="1" customFormat="1" ht="16.5" customHeight="1">
      <c r="B458" s="43"/>
      <c r="C458" s="211" t="s">
        <v>1257</v>
      </c>
      <c r="D458" s="211" t="s">
        <v>137</v>
      </c>
      <c r="E458" s="212" t="s">
        <v>1258</v>
      </c>
      <c r="F458" s="213" t="s">
        <v>1259</v>
      </c>
      <c r="G458" s="214" t="s">
        <v>140</v>
      </c>
      <c r="H458" s="215">
        <v>90</v>
      </c>
      <c r="I458" s="216"/>
      <c r="J458" s="217">
        <f>ROUND(I458*H458,2)</f>
        <v>0</v>
      </c>
      <c r="K458" s="213" t="s">
        <v>141</v>
      </c>
      <c r="L458" s="69"/>
      <c r="M458" s="218" t="s">
        <v>22</v>
      </c>
      <c r="N458" s="219" t="s">
        <v>47</v>
      </c>
      <c r="O458" s="44"/>
      <c r="P458" s="220">
        <f>O458*H458</f>
        <v>0</v>
      </c>
      <c r="Q458" s="220">
        <v>0</v>
      </c>
      <c r="R458" s="220">
        <f>Q458*H458</f>
        <v>0</v>
      </c>
      <c r="S458" s="220">
        <v>0</v>
      </c>
      <c r="T458" s="221">
        <f>S458*H458</f>
        <v>0</v>
      </c>
      <c r="AR458" s="21" t="s">
        <v>142</v>
      </c>
      <c r="AT458" s="21" t="s">
        <v>137</v>
      </c>
      <c r="AU458" s="21" t="s">
        <v>87</v>
      </c>
      <c r="AY458" s="21" t="s">
        <v>135</v>
      </c>
      <c r="BE458" s="222">
        <f>IF(N458="základní",J458,0)</f>
        <v>0</v>
      </c>
      <c r="BF458" s="222">
        <f>IF(N458="snížená",J458,0)</f>
        <v>0</v>
      </c>
      <c r="BG458" s="222">
        <f>IF(N458="zákl. přenesená",J458,0)</f>
        <v>0</v>
      </c>
      <c r="BH458" s="222">
        <f>IF(N458="sníž. přenesená",J458,0)</f>
        <v>0</v>
      </c>
      <c r="BI458" s="222">
        <f>IF(N458="nulová",J458,0)</f>
        <v>0</v>
      </c>
      <c r="BJ458" s="21" t="s">
        <v>24</v>
      </c>
      <c r="BK458" s="222">
        <f>ROUND(I458*H458,2)</f>
        <v>0</v>
      </c>
      <c r="BL458" s="21" t="s">
        <v>142</v>
      </c>
      <c r="BM458" s="21" t="s">
        <v>1260</v>
      </c>
    </row>
    <row r="459" s="1" customFormat="1" ht="16.5" customHeight="1">
      <c r="B459" s="43"/>
      <c r="C459" s="211" t="s">
        <v>1261</v>
      </c>
      <c r="D459" s="211" t="s">
        <v>137</v>
      </c>
      <c r="E459" s="212" t="s">
        <v>1262</v>
      </c>
      <c r="F459" s="213" t="s">
        <v>1263</v>
      </c>
      <c r="G459" s="214" t="s">
        <v>140</v>
      </c>
      <c r="H459" s="215">
        <v>350</v>
      </c>
      <c r="I459" s="216"/>
      <c r="J459" s="217">
        <f>ROUND(I459*H459,2)</f>
        <v>0</v>
      </c>
      <c r="K459" s="213" t="s">
        <v>141</v>
      </c>
      <c r="L459" s="69"/>
      <c r="M459" s="218" t="s">
        <v>22</v>
      </c>
      <c r="N459" s="219" t="s">
        <v>47</v>
      </c>
      <c r="O459" s="44"/>
      <c r="P459" s="220">
        <f>O459*H459</f>
        <v>0</v>
      </c>
      <c r="Q459" s="220">
        <v>0</v>
      </c>
      <c r="R459" s="220">
        <f>Q459*H459</f>
        <v>0</v>
      </c>
      <c r="S459" s="220">
        <v>0</v>
      </c>
      <c r="T459" s="221">
        <f>S459*H459</f>
        <v>0</v>
      </c>
      <c r="AR459" s="21" t="s">
        <v>142</v>
      </c>
      <c r="AT459" s="21" t="s">
        <v>137</v>
      </c>
      <c r="AU459" s="21" t="s">
        <v>87</v>
      </c>
      <c r="AY459" s="21" t="s">
        <v>135</v>
      </c>
      <c r="BE459" s="222">
        <f>IF(N459="základní",J459,0)</f>
        <v>0</v>
      </c>
      <c r="BF459" s="222">
        <f>IF(N459="snížená",J459,0)</f>
        <v>0</v>
      </c>
      <c r="BG459" s="222">
        <f>IF(N459="zákl. přenesená",J459,0)</f>
        <v>0</v>
      </c>
      <c r="BH459" s="222">
        <f>IF(N459="sníž. přenesená",J459,0)</f>
        <v>0</v>
      </c>
      <c r="BI459" s="222">
        <f>IF(N459="nulová",J459,0)</f>
        <v>0</v>
      </c>
      <c r="BJ459" s="21" t="s">
        <v>24</v>
      </c>
      <c r="BK459" s="222">
        <f>ROUND(I459*H459,2)</f>
        <v>0</v>
      </c>
      <c r="BL459" s="21" t="s">
        <v>142</v>
      </c>
      <c r="BM459" s="21" t="s">
        <v>1264</v>
      </c>
    </row>
    <row r="460" s="1" customFormat="1" ht="25.5" customHeight="1">
      <c r="B460" s="43"/>
      <c r="C460" s="211" t="s">
        <v>1265</v>
      </c>
      <c r="D460" s="211" t="s">
        <v>137</v>
      </c>
      <c r="E460" s="212" t="s">
        <v>1266</v>
      </c>
      <c r="F460" s="213" t="s">
        <v>1267</v>
      </c>
      <c r="G460" s="214" t="s">
        <v>153</v>
      </c>
      <c r="H460" s="215">
        <v>15</v>
      </c>
      <c r="I460" s="216"/>
      <c r="J460" s="217">
        <f>ROUND(I460*H460,2)</f>
        <v>0</v>
      </c>
      <c r="K460" s="213" t="s">
        <v>141</v>
      </c>
      <c r="L460" s="69"/>
      <c r="M460" s="218" t="s">
        <v>22</v>
      </c>
      <c r="N460" s="219" t="s">
        <v>47</v>
      </c>
      <c r="O460" s="44"/>
      <c r="P460" s="220">
        <f>O460*H460</f>
        <v>0</v>
      </c>
      <c r="Q460" s="220">
        <v>2.5880000000000001</v>
      </c>
      <c r="R460" s="220">
        <f>Q460*H460</f>
        <v>38.82</v>
      </c>
      <c r="S460" s="220">
        <v>1.95</v>
      </c>
      <c r="T460" s="221">
        <f>S460*H460</f>
        <v>29.25</v>
      </c>
      <c r="AR460" s="21" t="s">
        <v>142</v>
      </c>
      <c r="AT460" s="21" t="s">
        <v>137</v>
      </c>
      <c r="AU460" s="21" t="s">
        <v>87</v>
      </c>
      <c r="AY460" s="21" t="s">
        <v>135</v>
      </c>
      <c r="BE460" s="222">
        <f>IF(N460="základní",J460,0)</f>
        <v>0</v>
      </c>
      <c r="BF460" s="222">
        <f>IF(N460="snížená",J460,0)</f>
        <v>0</v>
      </c>
      <c r="BG460" s="222">
        <f>IF(N460="zákl. přenesená",J460,0)</f>
        <v>0</v>
      </c>
      <c r="BH460" s="222">
        <f>IF(N460="sníž. přenesená",J460,0)</f>
        <v>0</v>
      </c>
      <c r="BI460" s="222">
        <f>IF(N460="nulová",J460,0)</f>
        <v>0</v>
      </c>
      <c r="BJ460" s="21" t="s">
        <v>24</v>
      </c>
      <c r="BK460" s="222">
        <f>ROUND(I460*H460,2)</f>
        <v>0</v>
      </c>
      <c r="BL460" s="21" t="s">
        <v>142</v>
      </c>
      <c r="BM460" s="21" t="s">
        <v>1268</v>
      </c>
    </row>
    <row r="461" s="1" customFormat="1">
      <c r="B461" s="43"/>
      <c r="C461" s="71"/>
      <c r="D461" s="223" t="s">
        <v>144</v>
      </c>
      <c r="E461" s="71"/>
      <c r="F461" s="224" t="s">
        <v>1269</v>
      </c>
      <c r="G461" s="71"/>
      <c r="H461" s="71"/>
      <c r="I461" s="182"/>
      <c r="J461" s="71"/>
      <c r="K461" s="71"/>
      <c r="L461" s="69"/>
      <c r="M461" s="225"/>
      <c r="N461" s="44"/>
      <c r="O461" s="44"/>
      <c r="P461" s="44"/>
      <c r="Q461" s="44"/>
      <c r="R461" s="44"/>
      <c r="S461" s="44"/>
      <c r="T461" s="92"/>
      <c r="AT461" s="21" t="s">
        <v>144</v>
      </c>
      <c r="AU461" s="21" t="s">
        <v>87</v>
      </c>
    </row>
    <row r="462" s="1" customFormat="1" ht="16.5" customHeight="1">
      <c r="B462" s="43"/>
      <c r="C462" s="211" t="s">
        <v>1270</v>
      </c>
      <c r="D462" s="211" t="s">
        <v>137</v>
      </c>
      <c r="E462" s="212" t="s">
        <v>1271</v>
      </c>
      <c r="F462" s="213" t="s">
        <v>1272</v>
      </c>
      <c r="G462" s="214" t="s">
        <v>140</v>
      </c>
      <c r="H462" s="215">
        <v>220</v>
      </c>
      <c r="I462" s="216"/>
      <c r="J462" s="217">
        <f>ROUND(I462*H462,2)</f>
        <v>0</v>
      </c>
      <c r="K462" s="213" t="s">
        <v>141</v>
      </c>
      <c r="L462" s="69"/>
      <c r="M462" s="218" t="s">
        <v>22</v>
      </c>
      <c r="N462" s="219" t="s">
        <v>47</v>
      </c>
      <c r="O462" s="44"/>
      <c r="P462" s="220">
        <f>O462*H462</f>
        <v>0</v>
      </c>
      <c r="Q462" s="220">
        <v>0.019425000000000001</v>
      </c>
      <c r="R462" s="220">
        <f>Q462*H462</f>
        <v>4.2735000000000003</v>
      </c>
      <c r="S462" s="220">
        <v>0</v>
      </c>
      <c r="T462" s="221">
        <f>S462*H462</f>
        <v>0</v>
      </c>
      <c r="AR462" s="21" t="s">
        <v>142</v>
      </c>
      <c r="AT462" s="21" t="s">
        <v>137</v>
      </c>
      <c r="AU462" s="21" t="s">
        <v>87</v>
      </c>
      <c r="AY462" s="21" t="s">
        <v>135</v>
      </c>
      <c r="BE462" s="222">
        <f>IF(N462="základní",J462,0)</f>
        <v>0</v>
      </c>
      <c r="BF462" s="222">
        <f>IF(N462="snížená",J462,0)</f>
        <v>0</v>
      </c>
      <c r="BG462" s="222">
        <f>IF(N462="zákl. přenesená",J462,0)</f>
        <v>0</v>
      </c>
      <c r="BH462" s="222">
        <f>IF(N462="sníž. přenesená",J462,0)</f>
        <v>0</v>
      </c>
      <c r="BI462" s="222">
        <f>IF(N462="nulová",J462,0)</f>
        <v>0</v>
      </c>
      <c r="BJ462" s="21" t="s">
        <v>24</v>
      </c>
      <c r="BK462" s="222">
        <f>ROUND(I462*H462,2)</f>
        <v>0</v>
      </c>
      <c r="BL462" s="21" t="s">
        <v>142</v>
      </c>
      <c r="BM462" s="21" t="s">
        <v>1273</v>
      </c>
    </row>
    <row r="463" s="1" customFormat="1">
      <c r="B463" s="43"/>
      <c r="C463" s="71"/>
      <c r="D463" s="223" t="s">
        <v>144</v>
      </c>
      <c r="E463" s="71"/>
      <c r="F463" s="224" t="s">
        <v>1274</v>
      </c>
      <c r="G463" s="71"/>
      <c r="H463" s="71"/>
      <c r="I463" s="182"/>
      <c r="J463" s="71"/>
      <c r="K463" s="71"/>
      <c r="L463" s="69"/>
      <c r="M463" s="225"/>
      <c r="N463" s="44"/>
      <c r="O463" s="44"/>
      <c r="P463" s="44"/>
      <c r="Q463" s="44"/>
      <c r="R463" s="44"/>
      <c r="S463" s="44"/>
      <c r="T463" s="92"/>
      <c r="AT463" s="21" t="s">
        <v>144</v>
      </c>
      <c r="AU463" s="21" t="s">
        <v>87</v>
      </c>
    </row>
    <row r="464" s="1" customFormat="1" ht="16.5" customHeight="1">
      <c r="B464" s="43"/>
      <c r="C464" s="211" t="s">
        <v>1275</v>
      </c>
      <c r="D464" s="211" t="s">
        <v>137</v>
      </c>
      <c r="E464" s="212" t="s">
        <v>1276</v>
      </c>
      <c r="F464" s="213" t="s">
        <v>1277</v>
      </c>
      <c r="G464" s="214" t="s">
        <v>140</v>
      </c>
      <c r="H464" s="215">
        <v>60</v>
      </c>
      <c r="I464" s="216"/>
      <c r="J464" s="217">
        <f>ROUND(I464*H464,2)</f>
        <v>0</v>
      </c>
      <c r="K464" s="213" t="s">
        <v>141</v>
      </c>
      <c r="L464" s="69"/>
      <c r="M464" s="218" t="s">
        <v>22</v>
      </c>
      <c r="N464" s="219" t="s">
        <v>47</v>
      </c>
      <c r="O464" s="44"/>
      <c r="P464" s="220">
        <f>O464*H464</f>
        <v>0</v>
      </c>
      <c r="Q464" s="220">
        <v>0.038850000000000003</v>
      </c>
      <c r="R464" s="220">
        <f>Q464*H464</f>
        <v>2.331</v>
      </c>
      <c r="S464" s="220">
        <v>0</v>
      </c>
      <c r="T464" s="221">
        <f>S464*H464</f>
        <v>0</v>
      </c>
      <c r="AR464" s="21" t="s">
        <v>142</v>
      </c>
      <c r="AT464" s="21" t="s">
        <v>137</v>
      </c>
      <c r="AU464" s="21" t="s">
        <v>87</v>
      </c>
      <c r="AY464" s="21" t="s">
        <v>135</v>
      </c>
      <c r="BE464" s="222">
        <f>IF(N464="základní",J464,0)</f>
        <v>0</v>
      </c>
      <c r="BF464" s="222">
        <f>IF(N464="snížená",J464,0)</f>
        <v>0</v>
      </c>
      <c r="BG464" s="222">
        <f>IF(N464="zákl. přenesená",J464,0)</f>
        <v>0</v>
      </c>
      <c r="BH464" s="222">
        <f>IF(N464="sníž. přenesená",J464,0)</f>
        <v>0</v>
      </c>
      <c r="BI464" s="222">
        <f>IF(N464="nulová",J464,0)</f>
        <v>0</v>
      </c>
      <c r="BJ464" s="21" t="s">
        <v>24</v>
      </c>
      <c r="BK464" s="222">
        <f>ROUND(I464*H464,2)</f>
        <v>0</v>
      </c>
      <c r="BL464" s="21" t="s">
        <v>142</v>
      </c>
      <c r="BM464" s="21" t="s">
        <v>1278</v>
      </c>
    </row>
    <row r="465" s="1" customFormat="1" ht="16.5" customHeight="1">
      <c r="B465" s="43"/>
      <c r="C465" s="211" t="s">
        <v>1279</v>
      </c>
      <c r="D465" s="211" t="s">
        <v>137</v>
      </c>
      <c r="E465" s="212" t="s">
        <v>1280</v>
      </c>
      <c r="F465" s="213" t="s">
        <v>1281</v>
      </c>
      <c r="G465" s="214" t="s">
        <v>140</v>
      </c>
      <c r="H465" s="215">
        <v>100</v>
      </c>
      <c r="I465" s="216"/>
      <c r="J465" s="217">
        <f>ROUND(I465*H465,2)</f>
        <v>0</v>
      </c>
      <c r="K465" s="213" t="s">
        <v>141</v>
      </c>
      <c r="L465" s="69"/>
      <c r="M465" s="218" t="s">
        <v>22</v>
      </c>
      <c r="N465" s="219" t="s">
        <v>47</v>
      </c>
      <c r="O465" s="44"/>
      <c r="P465" s="220">
        <f>O465*H465</f>
        <v>0</v>
      </c>
      <c r="Q465" s="220">
        <v>0.019425000000000001</v>
      </c>
      <c r="R465" s="220">
        <f>Q465*H465</f>
        <v>1.9425000000000001</v>
      </c>
      <c r="S465" s="220">
        <v>0</v>
      </c>
      <c r="T465" s="221">
        <f>S465*H465</f>
        <v>0</v>
      </c>
      <c r="AR465" s="21" t="s">
        <v>142</v>
      </c>
      <c r="AT465" s="21" t="s">
        <v>137</v>
      </c>
      <c r="AU465" s="21" t="s">
        <v>87</v>
      </c>
      <c r="AY465" s="21" t="s">
        <v>135</v>
      </c>
      <c r="BE465" s="222">
        <f>IF(N465="základní",J465,0)</f>
        <v>0</v>
      </c>
      <c r="BF465" s="222">
        <f>IF(N465="snížená",J465,0)</f>
        <v>0</v>
      </c>
      <c r="BG465" s="222">
        <f>IF(N465="zákl. přenesená",J465,0)</f>
        <v>0</v>
      </c>
      <c r="BH465" s="222">
        <f>IF(N465="sníž. přenesená",J465,0)</f>
        <v>0</v>
      </c>
      <c r="BI465" s="222">
        <f>IF(N465="nulová",J465,0)</f>
        <v>0</v>
      </c>
      <c r="BJ465" s="21" t="s">
        <v>24</v>
      </c>
      <c r="BK465" s="222">
        <f>ROUND(I465*H465,2)</f>
        <v>0</v>
      </c>
      <c r="BL465" s="21" t="s">
        <v>142</v>
      </c>
      <c r="BM465" s="21" t="s">
        <v>1282</v>
      </c>
    </row>
    <row r="466" s="1" customFormat="1" ht="16.5" customHeight="1">
      <c r="B466" s="43"/>
      <c r="C466" s="211" t="s">
        <v>1283</v>
      </c>
      <c r="D466" s="211" t="s">
        <v>137</v>
      </c>
      <c r="E466" s="212" t="s">
        <v>1284</v>
      </c>
      <c r="F466" s="213" t="s">
        <v>1285</v>
      </c>
      <c r="G466" s="214" t="s">
        <v>140</v>
      </c>
      <c r="H466" s="215">
        <v>40</v>
      </c>
      <c r="I466" s="216"/>
      <c r="J466" s="217">
        <f>ROUND(I466*H466,2)</f>
        <v>0</v>
      </c>
      <c r="K466" s="213" t="s">
        <v>141</v>
      </c>
      <c r="L466" s="69"/>
      <c r="M466" s="218" t="s">
        <v>22</v>
      </c>
      <c r="N466" s="219" t="s">
        <v>47</v>
      </c>
      <c r="O466" s="44"/>
      <c r="P466" s="220">
        <f>O466*H466</f>
        <v>0</v>
      </c>
      <c r="Q466" s="220">
        <v>0.038850000000000003</v>
      </c>
      <c r="R466" s="220">
        <f>Q466*H466</f>
        <v>1.5540000000000001</v>
      </c>
      <c r="S466" s="220">
        <v>0</v>
      </c>
      <c r="T466" s="221">
        <f>S466*H466</f>
        <v>0</v>
      </c>
      <c r="AR466" s="21" t="s">
        <v>142</v>
      </c>
      <c r="AT466" s="21" t="s">
        <v>137</v>
      </c>
      <c r="AU466" s="21" t="s">
        <v>87</v>
      </c>
      <c r="AY466" s="21" t="s">
        <v>135</v>
      </c>
      <c r="BE466" s="222">
        <f>IF(N466="základní",J466,0)</f>
        <v>0</v>
      </c>
      <c r="BF466" s="222">
        <f>IF(N466="snížená",J466,0)</f>
        <v>0</v>
      </c>
      <c r="BG466" s="222">
        <f>IF(N466="zákl. přenesená",J466,0)</f>
        <v>0</v>
      </c>
      <c r="BH466" s="222">
        <f>IF(N466="sníž. přenesená",J466,0)</f>
        <v>0</v>
      </c>
      <c r="BI466" s="222">
        <f>IF(N466="nulová",J466,0)</f>
        <v>0</v>
      </c>
      <c r="BJ466" s="21" t="s">
        <v>24</v>
      </c>
      <c r="BK466" s="222">
        <f>ROUND(I466*H466,2)</f>
        <v>0</v>
      </c>
      <c r="BL466" s="21" t="s">
        <v>142</v>
      </c>
      <c r="BM466" s="21" t="s">
        <v>1286</v>
      </c>
    </row>
    <row r="467" s="1" customFormat="1" ht="16.5" customHeight="1">
      <c r="B467" s="43"/>
      <c r="C467" s="211" t="s">
        <v>1287</v>
      </c>
      <c r="D467" s="211" t="s">
        <v>137</v>
      </c>
      <c r="E467" s="212" t="s">
        <v>1288</v>
      </c>
      <c r="F467" s="213" t="s">
        <v>1289</v>
      </c>
      <c r="G467" s="214" t="s">
        <v>140</v>
      </c>
      <c r="H467" s="215">
        <v>40</v>
      </c>
      <c r="I467" s="216"/>
      <c r="J467" s="217">
        <f>ROUND(I467*H467,2)</f>
        <v>0</v>
      </c>
      <c r="K467" s="213" t="s">
        <v>141</v>
      </c>
      <c r="L467" s="69"/>
      <c r="M467" s="218" t="s">
        <v>22</v>
      </c>
      <c r="N467" s="219" t="s">
        <v>47</v>
      </c>
      <c r="O467" s="44"/>
      <c r="P467" s="220">
        <f>O467*H467</f>
        <v>0</v>
      </c>
      <c r="Q467" s="220">
        <v>0.0088999999999999999</v>
      </c>
      <c r="R467" s="220">
        <f>Q467*H467</f>
        <v>0.35599999999999998</v>
      </c>
      <c r="S467" s="220">
        <v>0</v>
      </c>
      <c r="T467" s="221">
        <f>S467*H467</f>
        <v>0</v>
      </c>
      <c r="AR467" s="21" t="s">
        <v>142</v>
      </c>
      <c r="AT467" s="21" t="s">
        <v>137</v>
      </c>
      <c r="AU467" s="21" t="s">
        <v>87</v>
      </c>
      <c r="AY467" s="21" t="s">
        <v>135</v>
      </c>
      <c r="BE467" s="222">
        <f>IF(N467="základní",J467,0)</f>
        <v>0</v>
      </c>
      <c r="BF467" s="222">
        <f>IF(N467="snížená",J467,0)</f>
        <v>0</v>
      </c>
      <c r="BG467" s="222">
        <f>IF(N467="zákl. přenesená",J467,0)</f>
        <v>0</v>
      </c>
      <c r="BH467" s="222">
        <f>IF(N467="sníž. přenesená",J467,0)</f>
        <v>0</v>
      </c>
      <c r="BI467" s="222">
        <f>IF(N467="nulová",J467,0)</f>
        <v>0</v>
      </c>
      <c r="BJ467" s="21" t="s">
        <v>24</v>
      </c>
      <c r="BK467" s="222">
        <f>ROUND(I467*H467,2)</f>
        <v>0</v>
      </c>
      <c r="BL467" s="21" t="s">
        <v>142</v>
      </c>
      <c r="BM467" s="21" t="s">
        <v>1290</v>
      </c>
    </row>
    <row r="468" s="1" customFormat="1" ht="25.5" customHeight="1">
      <c r="B468" s="43"/>
      <c r="C468" s="211" t="s">
        <v>1291</v>
      </c>
      <c r="D468" s="211" t="s">
        <v>137</v>
      </c>
      <c r="E468" s="212" t="s">
        <v>1292</v>
      </c>
      <c r="F468" s="213" t="s">
        <v>1293</v>
      </c>
      <c r="G468" s="214" t="s">
        <v>140</v>
      </c>
      <c r="H468" s="215">
        <v>15</v>
      </c>
      <c r="I468" s="216"/>
      <c r="J468" s="217">
        <f>ROUND(I468*H468,2)</f>
        <v>0</v>
      </c>
      <c r="K468" s="213" t="s">
        <v>141</v>
      </c>
      <c r="L468" s="69"/>
      <c r="M468" s="218" t="s">
        <v>22</v>
      </c>
      <c r="N468" s="219" t="s">
        <v>47</v>
      </c>
      <c r="O468" s="44"/>
      <c r="P468" s="220">
        <f>O468*H468</f>
        <v>0</v>
      </c>
      <c r="Q468" s="220">
        <v>0.00098999999999999999</v>
      </c>
      <c r="R468" s="220">
        <f>Q468*H468</f>
        <v>0.01485</v>
      </c>
      <c r="S468" s="220">
        <v>0</v>
      </c>
      <c r="T468" s="221">
        <f>S468*H468</f>
        <v>0</v>
      </c>
      <c r="AR468" s="21" t="s">
        <v>211</v>
      </c>
      <c r="AT468" s="21" t="s">
        <v>137</v>
      </c>
      <c r="AU468" s="21" t="s">
        <v>87</v>
      </c>
      <c r="AY468" s="21" t="s">
        <v>135</v>
      </c>
      <c r="BE468" s="222">
        <f>IF(N468="základní",J468,0)</f>
        <v>0</v>
      </c>
      <c r="BF468" s="222">
        <f>IF(N468="snížená",J468,0)</f>
        <v>0</v>
      </c>
      <c r="BG468" s="222">
        <f>IF(N468="zákl. přenesená",J468,0)</f>
        <v>0</v>
      </c>
      <c r="BH468" s="222">
        <f>IF(N468="sníž. přenesená",J468,0)</f>
        <v>0</v>
      </c>
      <c r="BI468" s="222">
        <f>IF(N468="nulová",J468,0)</f>
        <v>0</v>
      </c>
      <c r="BJ468" s="21" t="s">
        <v>24</v>
      </c>
      <c r="BK468" s="222">
        <f>ROUND(I468*H468,2)</f>
        <v>0</v>
      </c>
      <c r="BL468" s="21" t="s">
        <v>211</v>
      </c>
      <c r="BM468" s="21" t="s">
        <v>1294</v>
      </c>
    </row>
    <row r="469" s="1" customFormat="1">
      <c r="B469" s="43"/>
      <c r="C469" s="71"/>
      <c r="D469" s="223" t="s">
        <v>144</v>
      </c>
      <c r="E469" s="71"/>
      <c r="F469" s="224" t="s">
        <v>1295</v>
      </c>
      <c r="G469" s="71"/>
      <c r="H469" s="71"/>
      <c r="I469" s="182"/>
      <c r="J469" s="71"/>
      <c r="K469" s="71"/>
      <c r="L469" s="69"/>
      <c r="M469" s="225"/>
      <c r="N469" s="44"/>
      <c r="O469" s="44"/>
      <c r="P469" s="44"/>
      <c r="Q469" s="44"/>
      <c r="R469" s="44"/>
      <c r="S469" s="44"/>
      <c r="T469" s="92"/>
      <c r="AT469" s="21" t="s">
        <v>144</v>
      </c>
      <c r="AU469" s="21" t="s">
        <v>87</v>
      </c>
    </row>
    <row r="470" s="1" customFormat="1" ht="25.5" customHeight="1">
      <c r="B470" s="43"/>
      <c r="C470" s="211" t="s">
        <v>1296</v>
      </c>
      <c r="D470" s="211" t="s">
        <v>137</v>
      </c>
      <c r="E470" s="212" t="s">
        <v>1297</v>
      </c>
      <c r="F470" s="213" t="s">
        <v>1298</v>
      </c>
      <c r="G470" s="214" t="s">
        <v>140</v>
      </c>
      <c r="H470" s="215">
        <v>80</v>
      </c>
      <c r="I470" s="216"/>
      <c r="J470" s="217">
        <f>ROUND(I470*H470,2)</f>
        <v>0</v>
      </c>
      <c r="K470" s="213" t="s">
        <v>141</v>
      </c>
      <c r="L470" s="69"/>
      <c r="M470" s="218" t="s">
        <v>22</v>
      </c>
      <c r="N470" s="219" t="s">
        <v>47</v>
      </c>
      <c r="O470" s="44"/>
      <c r="P470" s="220">
        <f>O470*H470</f>
        <v>0</v>
      </c>
      <c r="Q470" s="220">
        <v>0</v>
      </c>
      <c r="R470" s="220">
        <f>Q470*H470</f>
        <v>0</v>
      </c>
      <c r="S470" s="220">
        <v>0</v>
      </c>
      <c r="T470" s="221">
        <f>S470*H470</f>
        <v>0</v>
      </c>
      <c r="AR470" s="21" t="s">
        <v>142</v>
      </c>
      <c r="AT470" s="21" t="s">
        <v>137</v>
      </c>
      <c r="AU470" s="21" t="s">
        <v>87</v>
      </c>
      <c r="AY470" s="21" t="s">
        <v>135</v>
      </c>
      <c r="BE470" s="222">
        <f>IF(N470="základní",J470,0)</f>
        <v>0</v>
      </c>
      <c r="BF470" s="222">
        <f>IF(N470="snížená",J470,0)</f>
        <v>0</v>
      </c>
      <c r="BG470" s="222">
        <f>IF(N470="zákl. přenesená",J470,0)</f>
        <v>0</v>
      </c>
      <c r="BH470" s="222">
        <f>IF(N470="sníž. přenesená",J470,0)</f>
        <v>0</v>
      </c>
      <c r="BI470" s="222">
        <f>IF(N470="nulová",J470,0)</f>
        <v>0</v>
      </c>
      <c r="BJ470" s="21" t="s">
        <v>24</v>
      </c>
      <c r="BK470" s="222">
        <f>ROUND(I470*H470,2)</f>
        <v>0</v>
      </c>
      <c r="BL470" s="21" t="s">
        <v>142</v>
      </c>
      <c r="BM470" s="21" t="s">
        <v>1299</v>
      </c>
    </row>
    <row r="471" s="1" customFormat="1" ht="16.5" customHeight="1">
      <c r="B471" s="43"/>
      <c r="C471" s="211" t="s">
        <v>1300</v>
      </c>
      <c r="D471" s="211" t="s">
        <v>137</v>
      </c>
      <c r="E471" s="212" t="s">
        <v>1301</v>
      </c>
      <c r="F471" s="213" t="s">
        <v>1302</v>
      </c>
      <c r="G471" s="214" t="s">
        <v>140</v>
      </c>
      <c r="H471" s="215">
        <v>420</v>
      </c>
      <c r="I471" s="216"/>
      <c r="J471" s="217">
        <f>ROUND(I471*H471,2)</f>
        <v>0</v>
      </c>
      <c r="K471" s="213" t="s">
        <v>141</v>
      </c>
      <c r="L471" s="69"/>
      <c r="M471" s="218" t="s">
        <v>22</v>
      </c>
      <c r="N471" s="219" t="s">
        <v>47</v>
      </c>
      <c r="O471" s="44"/>
      <c r="P471" s="220">
        <f>O471*H471</f>
        <v>0</v>
      </c>
      <c r="Q471" s="220">
        <v>0.00158</v>
      </c>
      <c r="R471" s="220">
        <f>Q471*H471</f>
        <v>0.66359999999999997</v>
      </c>
      <c r="S471" s="220">
        <v>0</v>
      </c>
      <c r="T471" s="221">
        <f>S471*H471</f>
        <v>0</v>
      </c>
      <c r="AR471" s="21" t="s">
        <v>142</v>
      </c>
      <c r="AT471" s="21" t="s">
        <v>137</v>
      </c>
      <c r="AU471" s="21" t="s">
        <v>87</v>
      </c>
      <c r="AY471" s="21" t="s">
        <v>135</v>
      </c>
      <c r="BE471" s="222">
        <f>IF(N471="základní",J471,0)</f>
        <v>0</v>
      </c>
      <c r="BF471" s="222">
        <f>IF(N471="snížená",J471,0)</f>
        <v>0</v>
      </c>
      <c r="BG471" s="222">
        <f>IF(N471="zákl. přenesená",J471,0)</f>
        <v>0</v>
      </c>
      <c r="BH471" s="222">
        <f>IF(N471="sníž. přenesená",J471,0)</f>
        <v>0</v>
      </c>
      <c r="BI471" s="222">
        <f>IF(N471="nulová",J471,0)</f>
        <v>0</v>
      </c>
      <c r="BJ471" s="21" t="s">
        <v>24</v>
      </c>
      <c r="BK471" s="222">
        <f>ROUND(I471*H471,2)</f>
        <v>0</v>
      </c>
      <c r="BL471" s="21" t="s">
        <v>142</v>
      </c>
      <c r="BM471" s="21" t="s">
        <v>1303</v>
      </c>
    </row>
    <row r="472" s="1" customFormat="1" ht="16.5" customHeight="1">
      <c r="B472" s="43"/>
      <c r="C472" s="211" t="s">
        <v>1304</v>
      </c>
      <c r="D472" s="211" t="s">
        <v>137</v>
      </c>
      <c r="E472" s="212" t="s">
        <v>1305</v>
      </c>
      <c r="F472" s="213" t="s">
        <v>1306</v>
      </c>
      <c r="G472" s="214" t="s">
        <v>140</v>
      </c>
      <c r="H472" s="215">
        <v>150</v>
      </c>
      <c r="I472" s="216"/>
      <c r="J472" s="217">
        <f>ROUND(I472*H472,2)</f>
        <v>0</v>
      </c>
      <c r="K472" s="213" t="s">
        <v>141</v>
      </c>
      <c r="L472" s="69"/>
      <c r="M472" s="218" t="s">
        <v>22</v>
      </c>
      <c r="N472" s="219" t="s">
        <v>47</v>
      </c>
      <c r="O472" s="44"/>
      <c r="P472" s="220">
        <f>O472*H472</f>
        <v>0</v>
      </c>
      <c r="Q472" s="220">
        <v>0.001155</v>
      </c>
      <c r="R472" s="220">
        <f>Q472*H472</f>
        <v>0.17324999999999999</v>
      </c>
      <c r="S472" s="220">
        <v>0</v>
      </c>
      <c r="T472" s="221">
        <f>S472*H472</f>
        <v>0</v>
      </c>
      <c r="AR472" s="21" t="s">
        <v>142</v>
      </c>
      <c r="AT472" s="21" t="s">
        <v>137</v>
      </c>
      <c r="AU472" s="21" t="s">
        <v>87</v>
      </c>
      <c r="AY472" s="21" t="s">
        <v>135</v>
      </c>
      <c r="BE472" s="222">
        <f>IF(N472="základní",J472,0)</f>
        <v>0</v>
      </c>
      <c r="BF472" s="222">
        <f>IF(N472="snížená",J472,0)</f>
        <v>0</v>
      </c>
      <c r="BG472" s="222">
        <f>IF(N472="zákl. přenesená",J472,0)</f>
        <v>0</v>
      </c>
      <c r="BH472" s="222">
        <f>IF(N472="sníž. přenesená",J472,0)</f>
        <v>0</v>
      </c>
      <c r="BI472" s="222">
        <f>IF(N472="nulová",J472,0)</f>
        <v>0</v>
      </c>
      <c r="BJ472" s="21" t="s">
        <v>24</v>
      </c>
      <c r="BK472" s="222">
        <f>ROUND(I472*H472,2)</f>
        <v>0</v>
      </c>
      <c r="BL472" s="21" t="s">
        <v>142</v>
      </c>
      <c r="BM472" s="21" t="s">
        <v>1307</v>
      </c>
    </row>
    <row r="473" s="1" customFormat="1" ht="25.5" customHeight="1">
      <c r="B473" s="43"/>
      <c r="C473" s="211" t="s">
        <v>1308</v>
      </c>
      <c r="D473" s="211" t="s">
        <v>137</v>
      </c>
      <c r="E473" s="212" t="s">
        <v>1309</v>
      </c>
      <c r="F473" s="213" t="s">
        <v>1310</v>
      </c>
      <c r="G473" s="214" t="s">
        <v>194</v>
      </c>
      <c r="H473" s="215">
        <v>40</v>
      </c>
      <c r="I473" s="216"/>
      <c r="J473" s="217">
        <f>ROUND(I473*H473,2)</f>
        <v>0</v>
      </c>
      <c r="K473" s="213" t="s">
        <v>141</v>
      </c>
      <c r="L473" s="69"/>
      <c r="M473" s="218" t="s">
        <v>22</v>
      </c>
      <c r="N473" s="219" t="s">
        <v>47</v>
      </c>
      <c r="O473" s="44"/>
      <c r="P473" s="220">
        <f>O473*H473</f>
        <v>0</v>
      </c>
      <c r="Q473" s="220">
        <v>0.0012549499999999999</v>
      </c>
      <c r="R473" s="220">
        <f>Q473*H473</f>
        <v>0.050197999999999993</v>
      </c>
      <c r="S473" s="220">
        <v>0.001</v>
      </c>
      <c r="T473" s="221">
        <f>S473*H473</f>
        <v>0.040000000000000001</v>
      </c>
      <c r="AR473" s="21" t="s">
        <v>142</v>
      </c>
      <c r="AT473" s="21" t="s">
        <v>137</v>
      </c>
      <c r="AU473" s="21" t="s">
        <v>87</v>
      </c>
      <c r="AY473" s="21" t="s">
        <v>135</v>
      </c>
      <c r="BE473" s="222">
        <f>IF(N473="základní",J473,0)</f>
        <v>0</v>
      </c>
      <c r="BF473" s="222">
        <f>IF(N473="snížená",J473,0)</f>
        <v>0</v>
      </c>
      <c r="BG473" s="222">
        <f>IF(N473="zákl. přenesená",J473,0)</f>
        <v>0</v>
      </c>
      <c r="BH473" s="222">
        <f>IF(N473="sníž. přenesená",J473,0)</f>
        <v>0</v>
      </c>
      <c r="BI473" s="222">
        <f>IF(N473="nulová",J473,0)</f>
        <v>0</v>
      </c>
      <c r="BJ473" s="21" t="s">
        <v>24</v>
      </c>
      <c r="BK473" s="222">
        <f>ROUND(I473*H473,2)</f>
        <v>0</v>
      </c>
      <c r="BL473" s="21" t="s">
        <v>142</v>
      </c>
      <c r="BM473" s="21" t="s">
        <v>1311</v>
      </c>
    </row>
    <row r="474" s="1" customFormat="1" ht="25.5" customHeight="1">
      <c r="B474" s="43"/>
      <c r="C474" s="211" t="s">
        <v>1312</v>
      </c>
      <c r="D474" s="211" t="s">
        <v>137</v>
      </c>
      <c r="E474" s="212" t="s">
        <v>1313</v>
      </c>
      <c r="F474" s="213" t="s">
        <v>1314</v>
      </c>
      <c r="G474" s="214" t="s">
        <v>194</v>
      </c>
      <c r="H474" s="215">
        <v>20</v>
      </c>
      <c r="I474" s="216"/>
      <c r="J474" s="217">
        <f>ROUND(I474*H474,2)</f>
        <v>0</v>
      </c>
      <c r="K474" s="213" t="s">
        <v>141</v>
      </c>
      <c r="L474" s="69"/>
      <c r="M474" s="218" t="s">
        <v>22</v>
      </c>
      <c r="N474" s="219" t="s">
        <v>47</v>
      </c>
      <c r="O474" s="44"/>
      <c r="P474" s="220">
        <f>O474*H474</f>
        <v>0</v>
      </c>
      <c r="Q474" s="220">
        <v>0</v>
      </c>
      <c r="R474" s="220">
        <f>Q474*H474</f>
        <v>0</v>
      </c>
      <c r="S474" s="220">
        <v>0</v>
      </c>
      <c r="T474" s="221">
        <f>S474*H474</f>
        <v>0</v>
      </c>
      <c r="AR474" s="21" t="s">
        <v>142</v>
      </c>
      <c r="AT474" s="21" t="s">
        <v>137</v>
      </c>
      <c r="AU474" s="21" t="s">
        <v>87</v>
      </c>
      <c r="AY474" s="21" t="s">
        <v>135</v>
      </c>
      <c r="BE474" s="222">
        <f>IF(N474="základní",J474,0)</f>
        <v>0</v>
      </c>
      <c r="BF474" s="222">
        <f>IF(N474="snížená",J474,0)</f>
        <v>0</v>
      </c>
      <c r="BG474" s="222">
        <f>IF(N474="zákl. přenesená",J474,0)</f>
        <v>0</v>
      </c>
      <c r="BH474" s="222">
        <f>IF(N474="sníž. přenesená",J474,0)</f>
        <v>0</v>
      </c>
      <c r="BI474" s="222">
        <f>IF(N474="nulová",J474,0)</f>
        <v>0</v>
      </c>
      <c r="BJ474" s="21" t="s">
        <v>24</v>
      </c>
      <c r="BK474" s="222">
        <f>ROUND(I474*H474,2)</f>
        <v>0</v>
      </c>
      <c r="BL474" s="21" t="s">
        <v>142</v>
      </c>
      <c r="BM474" s="21" t="s">
        <v>1315</v>
      </c>
    </row>
    <row r="475" s="10" customFormat="1" ht="29.88" customHeight="1">
      <c r="B475" s="195"/>
      <c r="C475" s="196"/>
      <c r="D475" s="197" t="s">
        <v>75</v>
      </c>
      <c r="E475" s="209" t="s">
        <v>1316</v>
      </c>
      <c r="F475" s="209" t="s">
        <v>1317</v>
      </c>
      <c r="G475" s="196"/>
      <c r="H475" s="196"/>
      <c r="I475" s="199"/>
      <c r="J475" s="210">
        <f>BK475</f>
        <v>0</v>
      </c>
      <c r="K475" s="196"/>
      <c r="L475" s="201"/>
      <c r="M475" s="202"/>
      <c r="N475" s="203"/>
      <c r="O475" s="203"/>
      <c r="P475" s="204">
        <f>SUM(P476:P489)</f>
        <v>0</v>
      </c>
      <c r="Q475" s="203"/>
      <c r="R475" s="204">
        <f>SUM(R476:R489)</f>
        <v>0</v>
      </c>
      <c r="S475" s="203"/>
      <c r="T475" s="205">
        <f>SUM(T476:T489)</f>
        <v>0</v>
      </c>
      <c r="AR475" s="206" t="s">
        <v>24</v>
      </c>
      <c r="AT475" s="207" t="s">
        <v>75</v>
      </c>
      <c r="AU475" s="207" t="s">
        <v>24</v>
      </c>
      <c r="AY475" s="206" t="s">
        <v>135</v>
      </c>
      <c r="BK475" s="208">
        <f>SUM(BK476:BK489)</f>
        <v>0</v>
      </c>
    </row>
    <row r="476" s="1" customFormat="1" ht="16.5" customHeight="1">
      <c r="B476" s="43"/>
      <c r="C476" s="211" t="s">
        <v>1318</v>
      </c>
      <c r="D476" s="211" t="s">
        <v>137</v>
      </c>
      <c r="E476" s="212" t="s">
        <v>1319</v>
      </c>
      <c r="F476" s="213" t="s">
        <v>1320</v>
      </c>
      <c r="G476" s="214" t="s">
        <v>338</v>
      </c>
      <c r="H476" s="215">
        <v>350</v>
      </c>
      <c r="I476" s="216"/>
      <c r="J476" s="217">
        <f>ROUND(I476*H476,2)</f>
        <v>0</v>
      </c>
      <c r="K476" s="213" t="s">
        <v>141</v>
      </c>
      <c r="L476" s="69"/>
      <c r="M476" s="218" t="s">
        <v>22</v>
      </c>
      <c r="N476" s="219" t="s">
        <v>47</v>
      </c>
      <c r="O476" s="44"/>
      <c r="P476" s="220">
        <f>O476*H476</f>
        <v>0</v>
      </c>
      <c r="Q476" s="220">
        <v>0</v>
      </c>
      <c r="R476" s="220">
        <f>Q476*H476</f>
        <v>0</v>
      </c>
      <c r="S476" s="220">
        <v>0</v>
      </c>
      <c r="T476" s="221">
        <f>S476*H476</f>
        <v>0</v>
      </c>
      <c r="AR476" s="21" t="s">
        <v>142</v>
      </c>
      <c r="AT476" s="21" t="s">
        <v>137</v>
      </c>
      <c r="AU476" s="21" t="s">
        <v>87</v>
      </c>
      <c r="AY476" s="21" t="s">
        <v>135</v>
      </c>
      <c r="BE476" s="222">
        <f>IF(N476="základní",J476,0)</f>
        <v>0</v>
      </c>
      <c r="BF476" s="222">
        <f>IF(N476="snížená",J476,0)</f>
        <v>0</v>
      </c>
      <c r="BG476" s="222">
        <f>IF(N476="zákl. přenesená",J476,0)</f>
        <v>0</v>
      </c>
      <c r="BH476" s="222">
        <f>IF(N476="sníž. přenesená",J476,0)</f>
        <v>0</v>
      </c>
      <c r="BI476" s="222">
        <f>IF(N476="nulová",J476,0)</f>
        <v>0</v>
      </c>
      <c r="BJ476" s="21" t="s">
        <v>24</v>
      </c>
      <c r="BK476" s="222">
        <f>ROUND(I476*H476,2)</f>
        <v>0</v>
      </c>
      <c r="BL476" s="21" t="s">
        <v>142</v>
      </c>
      <c r="BM476" s="21" t="s">
        <v>1321</v>
      </c>
    </row>
    <row r="477" s="1" customFormat="1" ht="16.5" customHeight="1">
      <c r="B477" s="43"/>
      <c r="C477" s="211" t="s">
        <v>1322</v>
      </c>
      <c r="D477" s="211" t="s">
        <v>137</v>
      </c>
      <c r="E477" s="212" t="s">
        <v>1323</v>
      </c>
      <c r="F477" s="213" t="s">
        <v>1324</v>
      </c>
      <c r="G477" s="214" t="s">
        <v>338</v>
      </c>
      <c r="H477" s="215">
        <v>250</v>
      </c>
      <c r="I477" s="216"/>
      <c r="J477" s="217">
        <f>ROUND(I477*H477,2)</f>
        <v>0</v>
      </c>
      <c r="K477" s="213" t="s">
        <v>141</v>
      </c>
      <c r="L477" s="69"/>
      <c r="M477" s="218" t="s">
        <v>22</v>
      </c>
      <c r="N477" s="219" t="s">
        <v>47</v>
      </c>
      <c r="O477" s="44"/>
      <c r="P477" s="220">
        <f>O477*H477</f>
        <v>0</v>
      </c>
      <c r="Q477" s="220">
        <v>0</v>
      </c>
      <c r="R477" s="220">
        <f>Q477*H477</f>
        <v>0</v>
      </c>
      <c r="S477" s="220">
        <v>0</v>
      </c>
      <c r="T477" s="221">
        <f>S477*H477</f>
        <v>0</v>
      </c>
      <c r="AR477" s="21" t="s">
        <v>142</v>
      </c>
      <c r="AT477" s="21" t="s">
        <v>137</v>
      </c>
      <c r="AU477" s="21" t="s">
        <v>87</v>
      </c>
      <c r="AY477" s="21" t="s">
        <v>135</v>
      </c>
      <c r="BE477" s="222">
        <f>IF(N477="základní",J477,0)</f>
        <v>0</v>
      </c>
      <c r="BF477" s="222">
        <f>IF(N477="snížená",J477,0)</f>
        <v>0</v>
      </c>
      <c r="BG477" s="222">
        <f>IF(N477="zákl. přenesená",J477,0)</f>
        <v>0</v>
      </c>
      <c r="BH477" s="222">
        <f>IF(N477="sníž. přenesená",J477,0)</f>
        <v>0</v>
      </c>
      <c r="BI477" s="222">
        <f>IF(N477="nulová",J477,0)</f>
        <v>0</v>
      </c>
      <c r="BJ477" s="21" t="s">
        <v>24</v>
      </c>
      <c r="BK477" s="222">
        <f>ROUND(I477*H477,2)</f>
        <v>0</v>
      </c>
      <c r="BL477" s="21" t="s">
        <v>142</v>
      </c>
      <c r="BM477" s="21" t="s">
        <v>1325</v>
      </c>
    </row>
    <row r="478" s="1" customFormat="1" ht="16.5" customHeight="1">
      <c r="B478" s="43"/>
      <c r="C478" s="211" t="s">
        <v>1326</v>
      </c>
      <c r="D478" s="211" t="s">
        <v>137</v>
      </c>
      <c r="E478" s="212" t="s">
        <v>1327</v>
      </c>
      <c r="F478" s="213" t="s">
        <v>1328</v>
      </c>
      <c r="G478" s="214" t="s">
        <v>338</v>
      </c>
      <c r="H478" s="215">
        <v>680</v>
      </c>
      <c r="I478" s="216"/>
      <c r="J478" s="217">
        <f>ROUND(I478*H478,2)</f>
        <v>0</v>
      </c>
      <c r="K478" s="213" t="s">
        <v>141</v>
      </c>
      <c r="L478" s="69"/>
      <c r="M478" s="218" t="s">
        <v>22</v>
      </c>
      <c r="N478" s="219" t="s">
        <v>47</v>
      </c>
      <c r="O478" s="44"/>
      <c r="P478" s="220">
        <f>O478*H478</f>
        <v>0</v>
      </c>
      <c r="Q478" s="220">
        <v>0</v>
      </c>
      <c r="R478" s="220">
        <f>Q478*H478</f>
        <v>0</v>
      </c>
      <c r="S478" s="220">
        <v>0</v>
      </c>
      <c r="T478" s="221">
        <f>S478*H478</f>
        <v>0</v>
      </c>
      <c r="AR478" s="21" t="s">
        <v>142</v>
      </c>
      <c r="AT478" s="21" t="s">
        <v>137</v>
      </c>
      <c r="AU478" s="21" t="s">
        <v>87</v>
      </c>
      <c r="AY478" s="21" t="s">
        <v>135</v>
      </c>
      <c r="BE478" s="222">
        <f>IF(N478="základní",J478,0)</f>
        <v>0</v>
      </c>
      <c r="BF478" s="222">
        <f>IF(N478="snížená",J478,0)</f>
        <v>0</v>
      </c>
      <c r="BG478" s="222">
        <f>IF(N478="zákl. přenesená",J478,0)</f>
        <v>0</v>
      </c>
      <c r="BH478" s="222">
        <f>IF(N478="sníž. přenesená",J478,0)</f>
        <v>0</v>
      </c>
      <c r="BI478" s="222">
        <f>IF(N478="nulová",J478,0)</f>
        <v>0</v>
      </c>
      <c r="BJ478" s="21" t="s">
        <v>24</v>
      </c>
      <c r="BK478" s="222">
        <f>ROUND(I478*H478,2)</f>
        <v>0</v>
      </c>
      <c r="BL478" s="21" t="s">
        <v>142</v>
      </c>
      <c r="BM478" s="21" t="s">
        <v>1329</v>
      </c>
    </row>
    <row r="479" s="1" customFormat="1" ht="16.5" customHeight="1">
      <c r="B479" s="43"/>
      <c r="C479" s="211" t="s">
        <v>1330</v>
      </c>
      <c r="D479" s="211" t="s">
        <v>137</v>
      </c>
      <c r="E479" s="212" t="s">
        <v>1331</v>
      </c>
      <c r="F479" s="213" t="s">
        <v>1332</v>
      </c>
      <c r="G479" s="214" t="s">
        <v>338</v>
      </c>
      <c r="H479" s="215">
        <v>12920</v>
      </c>
      <c r="I479" s="216"/>
      <c r="J479" s="217">
        <f>ROUND(I479*H479,2)</f>
        <v>0</v>
      </c>
      <c r="K479" s="213" t="s">
        <v>141</v>
      </c>
      <c r="L479" s="69"/>
      <c r="M479" s="218" t="s">
        <v>22</v>
      </c>
      <c r="N479" s="219" t="s">
        <v>47</v>
      </c>
      <c r="O479" s="44"/>
      <c r="P479" s="220">
        <f>O479*H479</f>
        <v>0</v>
      </c>
      <c r="Q479" s="220">
        <v>0</v>
      </c>
      <c r="R479" s="220">
        <f>Q479*H479</f>
        <v>0</v>
      </c>
      <c r="S479" s="220">
        <v>0</v>
      </c>
      <c r="T479" s="221">
        <f>S479*H479</f>
        <v>0</v>
      </c>
      <c r="AR479" s="21" t="s">
        <v>142</v>
      </c>
      <c r="AT479" s="21" t="s">
        <v>137</v>
      </c>
      <c r="AU479" s="21" t="s">
        <v>87</v>
      </c>
      <c r="AY479" s="21" t="s">
        <v>135</v>
      </c>
      <c r="BE479" s="222">
        <f>IF(N479="základní",J479,0)</f>
        <v>0</v>
      </c>
      <c r="BF479" s="222">
        <f>IF(N479="snížená",J479,0)</f>
        <v>0</v>
      </c>
      <c r="BG479" s="222">
        <f>IF(N479="zákl. přenesená",J479,0)</f>
        <v>0</v>
      </c>
      <c r="BH479" s="222">
        <f>IF(N479="sníž. přenesená",J479,0)</f>
        <v>0</v>
      </c>
      <c r="BI479" s="222">
        <f>IF(N479="nulová",J479,0)</f>
        <v>0</v>
      </c>
      <c r="BJ479" s="21" t="s">
        <v>24</v>
      </c>
      <c r="BK479" s="222">
        <f>ROUND(I479*H479,2)</f>
        <v>0</v>
      </c>
      <c r="BL479" s="21" t="s">
        <v>142</v>
      </c>
      <c r="BM479" s="21" t="s">
        <v>1333</v>
      </c>
    </row>
    <row r="480" s="1" customFormat="1" ht="16.5" customHeight="1">
      <c r="B480" s="43"/>
      <c r="C480" s="211" t="s">
        <v>1334</v>
      </c>
      <c r="D480" s="211" t="s">
        <v>137</v>
      </c>
      <c r="E480" s="212" t="s">
        <v>1335</v>
      </c>
      <c r="F480" s="213" t="s">
        <v>1336</v>
      </c>
      <c r="G480" s="214" t="s">
        <v>338</v>
      </c>
      <c r="H480" s="215">
        <v>35</v>
      </c>
      <c r="I480" s="216"/>
      <c r="J480" s="217">
        <f>ROUND(I480*H480,2)</f>
        <v>0</v>
      </c>
      <c r="K480" s="213" t="s">
        <v>141</v>
      </c>
      <c r="L480" s="69"/>
      <c r="M480" s="218" t="s">
        <v>22</v>
      </c>
      <c r="N480" s="219" t="s">
        <v>47</v>
      </c>
      <c r="O480" s="44"/>
      <c r="P480" s="220">
        <f>O480*H480</f>
        <v>0</v>
      </c>
      <c r="Q480" s="220">
        <v>0</v>
      </c>
      <c r="R480" s="220">
        <f>Q480*H480</f>
        <v>0</v>
      </c>
      <c r="S480" s="220">
        <v>0</v>
      </c>
      <c r="T480" s="221">
        <f>S480*H480</f>
        <v>0</v>
      </c>
      <c r="AR480" s="21" t="s">
        <v>142</v>
      </c>
      <c r="AT480" s="21" t="s">
        <v>137</v>
      </c>
      <c r="AU480" s="21" t="s">
        <v>87</v>
      </c>
      <c r="AY480" s="21" t="s">
        <v>135</v>
      </c>
      <c r="BE480" s="222">
        <f>IF(N480="základní",J480,0)</f>
        <v>0</v>
      </c>
      <c r="BF480" s="222">
        <f>IF(N480="snížená",J480,0)</f>
        <v>0</v>
      </c>
      <c r="BG480" s="222">
        <f>IF(N480="zákl. přenesená",J480,0)</f>
        <v>0</v>
      </c>
      <c r="BH480" s="222">
        <f>IF(N480="sníž. přenesená",J480,0)</f>
        <v>0</v>
      </c>
      <c r="BI480" s="222">
        <f>IF(N480="nulová",J480,0)</f>
        <v>0</v>
      </c>
      <c r="BJ480" s="21" t="s">
        <v>24</v>
      </c>
      <c r="BK480" s="222">
        <f>ROUND(I480*H480,2)</f>
        <v>0</v>
      </c>
      <c r="BL480" s="21" t="s">
        <v>142</v>
      </c>
      <c r="BM480" s="21" t="s">
        <v>1337</v>
      </c>
    </row>
    <row r="481" s="1" customFormat="1" ht="16.5" customHeight="1">
      <c r="B481" s="43"/>
      <c r="C481" s="211" t="s">
        <v>1338</v>
      </c>
      <c r="D481" s="211" t="s">
        <v>137</v>
      </c>
      <c r="E481" s="212" t="s">
        <v>1339</v>
      </c>
      <c r="F481" s="213" t="s">
        <v>1340</v>
      </c>
      <c r="G481" s="214" t="s">
        <v>338</v>
      </c>
      <c r="H481" s="215">
        <v>180</v>
      </c>
      <c r="I481" s="216"/>
      <c r="J481" s="217">
        <f>ROUND(I481*H481,2)</f>
        <v>0</v>
      </c>
      <c r="K481" s="213" t="s">
        <v>141</v>
      </c>
      <c r="L481" s="69"/>
      <c r="M481" s="218" t="s">
        <v>22</v>
      </c>
      <c r="N481" s="219" t="s">
        <v>47</v>
      </c>
      <c r="O481" s="44"/>
      <c r="P481" s="220">
        <f>O481*H481</f>
        <v>0</v>
      </c>
      <c r="Q481" s="220">
        <v>0</v>
      </c>
      <c r="R481" s="220">
        <f>Q481*H481</f>
        <v>0</v>
      </c>
      <c r="S481" s="220">
        <v>0</v>
      </c>
      <c r="T481" s="221">
        <f>S481*H481</f>
        <v>0</v>
      </c>
      <c r="AR481" s="21" t="s">
        <v>142</v>
      </c>
      <c r="AT481" s="21" t="s">
        <v>137</v>
      </c>
      <c r="AU481" s="21" t="s">
        <v>87</v>
      </c>
      <c r="AY481" s="21" t="s">
        <v>135</v>
      </c>
      <c r="BE481" s="222">
        <f>IF(N481="základní",J481,0)</f>
        <v>0</v>
      </c>
      <c r="BF481" s="222">
        <f>IF(N481="snížená",J481,0)</f>
        <v>0</v>
      </c>
      <c r="BG481" s="222">
        <f>IF(N481="zákl. přenesená",J481,0)</f>
        <v>0</v>
      </c>
      <c r="BH481" s="222">
        <f>IF(N481="sníž. přenesená",J481,0)</f>
        <v>0</v>
      </c>
      <c r="BI481" s="222">
        <f>IF(N481="nulová",J481,0)</f>
        <v>0</v>
      </c>
      <c r="BJ481" s="21" t="s">
        <v>24</v>
      </c>
      <c r="BK481" s="222">
        <f>ROUND(I481*H481,2)</f>
        <v>0</v>
      </c>
      <c r="BL481" s="21" t="s">
        <v>142</v>
      </c>
      <c r="BM481" s="21" t="s">
        <v>1341</v>
      </c>
    </row>
    <row r="482" s="1" customFormat="1" ht="25.5" customHeight="1">
      <c r="B482" s="43"/>
      <c r="C482" s="211" t="s">
        <v>1342</v>
      </c>
      <c r="D482" s="211" t="s">
        <v>137</v>
      </c>
      <c r="E482" s="212" t="s">
        <v>1343</v>
      </c>
      <c r="F482" s="213" t="s">
        <v>1344</v>
      </c>
      <c r="G482" s="214" t="s">
        <v>338</v>
      </c>
      <c r="H482" s="215">
        <v>8</v>
      </c>
      <c r="I482" s="216"/>
      <c r="J482" s="217">
        <f>ROUND(I482*H482,2)</f>
        <v>0</v>
      </c>
      <c r="K482" s="213" t="s">
        <v>141</v>
      </c>
      <c r="L482" s="69"/>
      <c r="M482" s="218" t="s">
        <v>22</v>
      </c>
      <c r="N482" s="219" t="s">
        <v>47</v>
      </c>
      <c r="O482" s="44"/>
      <c r="P482" s="220">
        <f>O482*H482</f>
        <v>0</v>
      </c>
      <c r="Q482" s="220">
        <v>0</v>
      </c>
      <c r="R482" s="220">
        <f>Q482*H482</f>
        <v>0</v>
      </c>
      <c r="S482" s="220">
        <v>0</v>
      </c>
      <c r="T482" s="221">
        <f>S482*H482</f>
        <v>0</v>
      </c>
      <c r="AR482" s="21" t="s">
        <v>142</v>
      </c>
      <c r="AT482" s="21" t="s">
        <v>137</v>
      </c>
      <c r="AU482" s="21" t="s">
        <v>87</v>
      </c>
      <c r="AY482" s="21" t="s">
        <v>135</v>
      </c>
      <c r="BE482" s="222">
        <f>IF(N482="základní",J482,0)</f>
        <v>0</v>
      </c>
      <c r="BF482" s="222">
        <f>IF(N482="snížená",J482,0)</f>
        <v>0</v>
      </c>
      <c r="BG482" s="222">
        <f>IF(N482="zákl. přenesená",J482,0)</f>
        <v>0</v>
      </c>
      <c r="BH482" s="222">
        <f>IF(N482="sníž. přenesená",J482,0)</f>
        <v>0</v>
      </c>
      <c r="BI482" s="222">
        <f>IF(N482="nulová",J482,0)</f>
        <v>0</v>
      </c>
      <c r="BJ482" s="21" t="s">
        <v>24</v>
      </c>
      <c r="BK482" s="222">
        <f>ROUND(I482*H482,2)</f>
        <v>0</v>
      </c>
      <c r="BL482" s="21" t="s">
        <v>142</v>
      </c>
      <c r="BM482" s="21" t="s">
        <v>1345</v>
      </c>
    </row>
    <row r="483" s="1" customFormat="1" ht="25.5" customHeight="1">
      <c r="B483" s="43"/>
      <c r="C483" s="211" t="s">
        <v>1346</v>
      </c>
      <c r="D483" s="211" t="s">
        <v>137</v>
      </c>
      <c r="E483" s="212" t="s">
        <v>1347</v>
      </c>
      <c r="F483" s="213" t="s">
        <v>1348</v>
      </c>
      <c r="G483" s="214" t="s">
        <v>338</v>
      </c>
      <c r="H483" s="215">
        <v>45</v>
      </c>
      <c r="I483" s="216"/>
      <c r="J483" s="217">
        <f>ROUND(I483*H483,2)</f>
        <v>0</v>
      </c>
      <c r="K483" s="213" t="s">
        <v>141</v>
      </c>
      <c r="L483" s="69"/>
      <c r="M483" s="218" t="s">
        <v>22</v>
      </c>
      <c r="N483" s="219" t="s">
        <v>47</v>
      </c>
      <c r="O483" s="44"/>
      <c r="P483" s="220">
        <f>O483*H483</f>
        <v>0</v>
      </c>
      <c r="Q483" s="220">
        <v>0</v>
      </c>
      <c r="R483" s="220">
        <f>Q483*H483</f>
        <v>0</v>
      </c>
      <c r="S483" s="220">
        <v>0</v>
      </c>
      <c r="T483" s="221">
        <f>S483*H483</f>
        <v>0</v>
      </c>
      <c r="AR483" s="21" t="s">
        <v>142</v>
      </c>
      <c r="AT483" s="21" t="s">
        <v>137</v>
      </c>
      <c r="AU483" s="21" t="s">
        <v>87</v>
      </c>
      <c r="AY483" s="21" t="s">
        <v>135</v>
      </c>
      <c r="BE483" s="222">
        <f>IF(N483="základní",J483,0)</f>
        <v>0</v>
      </c>
      <c r="BF483" s="222">
        <f>IF(N483="snížená",J483,0)</f>
        <v>0</v>
      </c>
      <c r="BG483" s="222">
        <f>IF(N483="zákl. přenesená",J483,0)</f>
        <v>0</v>
      </c>
      <c r="BH483" s="222">
        <f>IF(N483="sníž. přenesená",J483,0)</f>
        <v>0</v>
      </c>
      <c r="BI483" s="222">
        <f>IF(N483="nulová",J483,0)</f>
        <v>0</v>
      </c>
      <c r="BJ483" s="21" t="s">
        <v>24</v>
      </c>
      <c r="BK483" s="222">
        <f>ROUND(I483*H483,2)</f>
        <v>0</v>
      </c>
      <c r="BL483" s="21" t="s">
        <v>142</v>
      </c>
      <c r="BM483" s="21" t="s">
        <v>1349</v>
      </c>
    </row>
    <row r="484" s="1" customFormat="1" ht="25.5" customHeight="1">
      <c r="B484" s="43"/>
      <c r="C484" s="211" t="s">
        <v>1350</v>
      </c>
      <c r="D484" s="211" t="s">
        <v>137</v>
      </c>
      <c r="E484" s="212" t="s">
        <v>1351</v>
      </c>
      <c r="F484" s="213" t="s">
        <v>1352</v>
      </c>
      <c r="G484" s="214" t="s">
        <v>338</v>
      </c>
      <c r="H484" s="215">
        <v>25</v>
      </c>
      <c r="I484" s="216"/>
      <c r="J484" s="217">
        <f>ROUND(I484*H484,2)</f>
        <v>0</v>
      </c>
      <c r="K484" s="213" t="s">
        <v>141</v>
      </c>
      <c r="L484" s="69"/>
      <c r="M484" s="218" t="s">
        <v>22</v>
      </c>
      <c r="N484" s="219" t="s">
        <v>47</v>
      </c>
      <c r="O484" s="44"/>
      <c r="P484" s="220">
        <f>O484*H484</f>
        <v>0</v>
      </c>
      <c r="Q484" s="220">
        <v>0</v>
      </c>
      <c r="R484" s="220">
        <f>Q484*H484</f>
        <v>0</v>
      </c>
      <c r="S484" s="220">
        <v>0</v>
      </c>
      <c r="T484" s="221">
        <f>S484*H484</f>
        <v>0</v>
      </c>
      <c r="AR484" s="21" t="s">
        <v>142</v>
      </c>
      <c r="AT484" s="21" t="s">
        <v>137</v>
      </c>
      <c r="AU484" s="21" t="s">
        <v>87</v>
      </c>
      <c r="AY484" s="21" t="s">
        <v>135</v>
      </c>
      <c r="BE484" s="222">
        <f>IF(N484="základní",J484,0)</f>
        <v>0</v>
      </c>
      <c r="BF484" s="222">
        <f>IF(N484="snížená",J484,0)</f>
        <v>0</v>
      </c>
      <c r="BG484" s="222">
        <f>IF(N484="zákl. přenesená",J484,0)</f>
        <v>0</v>
      </c>
      <c r="BH484" s="222">
        <f>IF(N484="sníž. přenesená",J484,0)</f>
        <v>0</v>
      </c>
      <c r="BI484" s="222">
        <f>IF(N484="nulová",J484,0)</f>
        <v>0</v>
      </c>
      <c r="BJ484" s="21" t="s">
        <v>24</v>
      </c>
      <c r="BK484" s="222">
        <f>ROUND(I484*H484,2)</f>
        <v>0</v>
      </c>
      <c r="BL484" s="21" t="s">
        <v>142</v>
      </c>
      <c r="BM484" s="21" t="s">
        <v>1353</v>
      </c>
    </row>
    <row r="485" s="1" customFormat="1" ht="25.5" customHeight="1">
      <c r="B485" s="43"/>
      <c r="C485" s="211" t="s">
        <v>1354</v>
      </c>
      <c r="D485" s="211" t="s">
        <v>137</v>
      </c>
      <c r="E485" s="212" t="s">
        <v>1355</v>
      </c>
      <c r="F485" s="213" t="s">
        <v>1356</v>
      </c>
      <c r="G485" s="214" t="s">
        <v>338</v>
      </c>
      <c r="H485" s="215">
        <v>108</v>
      </c>
      <c r="I485" s="216"/>
      <c r="J485" s="217">
        <f>ROUND(I485*H485,2)</f>
        <v>0</v>
      </c>
      <c r="K485" s="213" t="s">
        <v>141</v>
      </c>
      <c r="L485" s="69"/>
      <c r="M485" s="218" t="s">
        <v>22</v>
      </c>
      <c r="N485" s="219" t="s">
        <v>47</v>
      </c>
      <c r="O485" s="44"/>
      <c r="P485" s="220">
        <f>O485*H485</f>
        <v>0</v>
      </c>
      <c r="Q485" s="220">
        <v>0</v>
      </c>
      <c r="R485" s="220">
        <f>Q485*H485</f>
        <v>0</v>
      </c>
      <c r="S485" s="220">
        <v>0</v>
      </c>
      <c r="T485" s="221">
        <f>S485*H485</f>
        <v>0</v>
      </c>
      <c r="AR485" s="21" t="s">
        <v>142</v>
      </c>
      <c r="AT485" s="21" t="s">
        <v>137</v>
      </c>
      <c r="AU485" s="21" t="s">
        <v>87</v>
      </c>
      <c r="AY485" s="21" t="s">
        <v>135</v>
      </c>
      <c r="BE485" s="222">
        <f>IF(N485="základní",J485,0)</f>
        <v>0</v>
      </c>
      <c r="BF485" s="222">
        <f>IF(N485="snížená",J485,0)</f>
        <v>0</v>
      </c>
      <c r="BG485" s="222">
        <f>IF(N485="zákl. přenesená",J485,0)</f>
        <v>0</v>
      </c>
      <c r="BH485" s="222">
        <f>IF(N485="sníž. přenesená",J485,0)</f>
        <v>0</v>
      </c>
      <c r="BI485" s="222">
        <f>IF(N485="nulová",J485,0)</f>
        <v>0</v>
      </c>
      <c r="BJ485" s="21" t="s">
        <v>24</v>
      </c>
      <c r="BK485" s="222">
        <f>ROUND(I485*H485,2)</f>
        <v>0</v>
      </c>
      <c r="BL485" s="21" t="s">
        <v>142</v>
      </c>
      <c r="BM485" s="21" t="s">
        <v>1357</v>
      </c>
    </row>
    <row r="486" s="1" customFormat="1" ht="25.5" customHeight="1">
      <c r="B486" s="43"/>
      <c r="C486" s="211" t="s">
        <v>1358</v>
      </c>
      <c r="D486" s="211" t="s">
        <v>137</v>
      </c>
      <c r="E486" s="212" t="s">
        <v>1359</v>
      </c>
      <c r="F486" s="213" t="s">
        <v>1360</v>
      </c>
      <c r="G486" s="214" t="s">
        <v>338</v>
      </c>
      <c r="H486" s="215">
        <v>278</v>
      </c>
      <c r="I486" s="216"/>
      <c r="J486" s="217">
        <f>ROUND(I486*H486,2)</f>
        <v>0</v>
      </c>
      <c r="K486" s="213" t="s">
        <v>141</v>
      </c>
      <c r="L486" s="69"/>
      <c r="M486" s="218" t="s">
        <v>22</v>
      </c>
      <c r="N486" s="219" t="s">
        <v>47</v>
      </c>
      <c r="O486" s="44"/>
      <c r="P486" s="220">
        <f>O486*H486</f>
        <v>0</v>
      </c>
      <c r="Q486" s="220">
        <v>0</v>
      </c>
      <c r="R486" s="220">
        <f>Q486*H486</f>
        <v>0</v>
      </c>
      <c r="S486" s="220">
        <v>0</v>
      </c>
      <c r="T486" s="221">
        <f>S486*H486</f>
        <v>0</v>
      </c>
      <c r="AR486" s="21" t="s">
        <v>142</v>
      </c>
      <c r="AT486" s="21" t="s">
        <v>137</v>
      </c>
      <c r="AU486" s="21" t="s">
        <v>87</v>
      </c>
      <c r="AY486" s="21" t="s">
        <v>135</v>
      </c>
      <c r="BE486" s="222">
        <f>IF(N486="základní",J486,0)</f>
        <v>0</v>
      </c>
      <c r="BF486" s="222">
        <f>IF(N486="snížená",J486,0)</f>
        <v>0</v>
      </c>
      <c r="BG486" s="222">
        <f>IF(N486="zákl. přenesená",J486,0)</f>
        <v>0</v>
      </c>
      <c r="BH486" s="222">
        <f>IF(N486="sníž. přenesená",J486,0)</f>
        <v>0</v>
      </c>
      <c r="BI486" s="222">
        <f>IF(N486="nulová",J486,0)</f>
        <v>0</v>
      </c>
      <c r="BJ486" s="21" t="s">
        <v>24</v>
      </c>
      <c r="BK486" s="222">
        <f>ROUND(I486*H486,2)</f>
        <v>0</v>
      </c>
      <c r="BL486" s="21" t="s">
        <v>142</v>
      </c>
      <c r="BM486" s="21" t="s">
        <v>1361</v>
      </c>
    </row>
    <row r="487" s="1" customFormat="1" ht="25.5" customHeight="1">
      <c r="B487" s="43"/>
      <c r="C487" s="211" t="s">
        <v>1362</v>
      </c>
      <c r="D487" s="211" t="s">
        <v>137</v>
      </c>
      <c r="E487" s="212" t="s">
        <v>1363</v>
      </c>
      <c r="F487" s="213" t="s">
        <v>1364</v>
      </c>
      <c r="G487" s="214" t="s">
        <v>338</v>
      </c>
      <c r="H487" s="215">
        <v>353</v>
      </c>
      <c r="I487" s="216"/>
      <c r="J487" s="217">
        <f>ROUND(I487*H487,2)</f>
        <v>0</v>
      </c>
      <c r="K487" s="213" t="s">
        <v>141</v>
      </c>
      <c r="L487" s="69"/>
      <c r="M487" s="218" t="s">
        <v>22</v>
      </c>
      <c r="N487" s="219" t="s">
        <v>47</v>
      </c>
      <c r="O487" s="44"/>
      <c r="P487" s="220">
        <f>O487*H487</f>
        <v>0</v>
      </c>
      <c r="Q487" s="220">
        <v>0</v>
      </c>
      <c r="R487" s="220">
        <f>Q487*H487</f>
        <v>0</v>
      </c>
      <c r="S487" s="220">
        <v>0</v>
      </c>
      <c r="T487" s="221">
        <f>S487*H487</f>
        <v>0</v>
      </c>
      <c r="AR487" s="21" t="s">
        <v>142</v>
      </c>
      <c r="AT487" s="21" t="s">
        <v>137</v>
      </c>
      <c r="AU487" s="21" t="s">
        <v>87</v>
      </c>
      <c r="AY487" s="21" t="s">
        <v>135</v>
      </c>
      <c r="BE487" s="222">
        <f>IF(N487="základní",J487,0)</f>
        <v>0</v>
      </c>
      <c r="BF487" s="222">
        <f>IF(N487="snížená",J487,0)</f>
        <v>0</v>
      </c>
      <c r="BG487" s="222">
        <f>IF(N487="zákl. přenesená",J487,0)</f>
        <v>0</v>
      </c>
      <c r="BH487" s="222">
        <f>IF(N487="sníž. přenesená",J487,0)</f>
        <v>0</v>
      </c>
      <c r="BI487" s="222">
        <f>IF(N487="nulová",J487,0)</f>
        <v>0</v>
      </c>
      <c r="BJ487" s="21" t="s">
        <v>24</v>
      </c>
      <c r="BK487" s="222">
        <f>ROUND(I487*H487,2)</f>
        <v>0</v>
      </c>
      <c r="BL487" s="21" t="s">
        <v>142</v>
      </c>
      <c r="BM487" s="21" t="s">
        <v>1365</v>
      </c>
    </row>
    <row r="488" s="1" customFormat="1" ht="16.5" customHeight="1">
      <c r="B488" s="43"/>
      <c r="C488" s="211" t="s">
        <v>1366</v>
      </c>
      <c r="D488" s="211" t="s">
        <v>137</v>
      </c>
      <c r="E488" s="212" t="s">
        <v>1367</v>
      </c>
      <c r="F488" s="213" t="s">
        <v>1368</v>
      </c>
      <c r="G488" s="214" t="s">
        <v>158</v>
      </c>
      <c r="H488" s="215">
        <v>356</v>
      </c>
      <c r="I488" s="216"/>
      <c r="J488" s="217">
        <f>ROUND(I488*H488,2)</f>
        <v>0</v>
      </c>
      <c r="K488" s="213" t="s">
        <v>141</v>
      </c>
      <c r="L488" s="69"/>
      <c r="M488" s="218" t="s">
        <v>22</v>
      </c>
      <c r="N488" s="219" t="s">
        <v>47</v>
      </c>
      <c r="O488" s="44"/>
      <c r="P488" s="220">
        <f>O488*H488</f>
        <v>0</v>
      </c>
      <c r="Q488" s="220">
        <v>0</v>
      </c>
      <c r="R488" s="220">
        <f>Q488*H488</f>
        <v>0</v>
      </c>
      <c r="S488" s="220">
        <v>0</v>
      </c>
      <c r="T488" s="221">
        <f>S488*H488</f>
        <v>0</v>
      </c>
      <c r="AR488" s="21" t="s">
        <v>142</v>
      </c>
      <c r="AT488" s="21" t="s">
        <v>137</v>
      </c>
      <c r="AU488" s="21" t="s">
        <v>87</v>
      </c>
      <c r="AY488" s="21" t="s">
        <v>135</v>
      </c>
      <c r="BE488" s="222">
        <f>IF(N488="základní",J488,0)</f>
        <v>0</v>
      </c>
      <c r="BF488" s="222">
        <f>IF(N488="snížená",J488,0)</f>
        <v>0</v>
      </c>
      <c r="BG488" s="222">
        <f>IF(N488="zákl. přenesená",J488,0)</f>
        <v>0</v>
      </c>
      <c r="BH488" s="222">
        <f>IF(N488="sníž. přenesená",J488,0)</f>
        <v>0</v>
      </c>
      <c r="BI488" s="222">
        <f>IF(N488="nulová",J488,0)</f>
        <v>0</v>
      </c>
      <c r="BJ488" s="21" t="s">
        <v>24</v>
      </c>
      <c r="BK488" s="222">
        <f>ROUND(I488*H488,2)</f>
        <v>0</v>
      </c>
      <c r="BL488" s="21" t="s">
        <v>142</v>
      </c>
      <c r="BM488" s="21" t="s">
        <v>1369</v>
      </c>
    </row>
    <row r="489" s="1" customFormat="1">
      <c r="B489" s="43"/>
      <c r="C489" s="71"/>
      <c r="D489" s="223" t="s">
        <v>144</v>
      </c>
      <c r="E489" s="71"/>
      <c r="F489" s="224" t="s">
        <v>1370</v>
      </c>
      <c r="G489" s="71"/>
      <c r="H489" s="71"/>
      <c r="I489" s="182"/>
      <c r="J489" s="71"/>
      <c r="K489" s="71"/>
      <c r="L489" s="69"/>
      <c r="M489" s="225"/>
      <c r="N489" s="44"/>
      <c r="O489" s="44"/>
      <c r="P489" s="44"/>
      <c r="Q489" s="44"/>
      <c r="R489" s="44"/>
      <c r="S489" s="44"/>
      <c r="T489" s="92"/>
      <c r="AT489" s="21" t="s">
        <v>144</v>
      </c>
      <c r="AU489" s="21" t="s">
        <v>87</v>
      </c>
    </row>
    <row r="490" s="10" customFormat="1" ht="29.88" customHeight="1">
      <c r="B490" s="195"/>
      <c r="C490" s="196"/>
      <c r="D490" s="197" t="s">
        <v>75</v>
      </c>
      <c r="E490" s="209" t="s">
        <v>1371</v>
      </c>
      <c r="F490" s="209" t="s">
        <v>1372</v>
      </c>
      <c r="G490" s="196"/>
      <c r="H490" s="196"/>
      <c r="I490" s="199"/>
      <c r="J490" s="210">
        <f>BK490</f>
        <v>0</v>
      </c>
      <c r="K490" s="196"/>
      <c r="L490" s="201"/>
      <c r="M490" s="202"/>
      <c r="N490" s="203"/>
      <c r="O490" s="203"/>
      <c r="P490" s="204">
        <f>SUM(P491:P496)</f>
        <v>0</v>
      </c>
      <c r="Q490" s="203"/>
      <c r="R490" s="204">
        <f>SUM(R491:R496)</f>
        <v>0</v>
      </c>
      <c r="S490" s="203"/>
      <c r="T490" s="205">
        <f>SUM(T491:T496)</f>
        <v>0</v>
      </c>
      <c r="AR490" s="206" t="s">
        <v>24</v>
      </c>
      <c r="AT490" s="207" t="s">
        <v>75</v>
      </c>
      <c r="AU490" s="207" t="s">
        <v>24</v>
      </c>
      <c r="AY490" s="206" t="s">
        <v>135</v>
      </c>
      <c r="BK490" s="208">
        <f>SUM(BK491:BK496)</f>
        <v>0</v>
      </c>
    </row>
    <row r="491" s="1" customFormat="1" ht="25.5" customHeight="1">
      <c r="B491" s="43"/>
      <c r="C491" s="211" t="s">
        <v>1373</v>
      </c>
      <c r="D491" s="211" t="s">
        <v>137</v>
      </c>
      <c r="E491" s="212" t="s">
        <v>1374</v>
      </c>
      <c r="F491" s="213" t="s">
        <v>1375</v>
      </c>
      <c r="G491" s="214" t="s">
        <v>338</v>
      </c>
      <c r="H491" s="215">
        <v>1200</v>
      </c>
      <c r="I491" s="216"/>
      <c r="J491" s="217">
        <f>ROUND(I491*H491,2)</f>
        <v>0</v>
      </c>
      <c r="K491" s="213" t="s">
        <v>141</v>
      </c>
      <c r="L491" s="69"/>
      <c r="M491" s="218" t="s">
        <v>22</v>
      </c>
      <c r="N491" s="219" t="s">
        <v>47</v>
      </c>
      <c r="O491" s="44"/>
      <c r="P491" s="220">
        <f>O491*H491</f>
        <v>0</v>
      </c>
      <c r="Q491" s="220">
        <v>0</v>
      </c>
      <c r="R491" s="220">
        <f>Q491*H491</f>
        <v>0</v>
      </c>
      <c r="S491" s="220">
        <v>0</v>
      </c>
      <c r="T491" s="221">
        <f>S491*H491</f>
        <v>0</v>
      </c>
      <c r="AR491" s="21" t="s">
        <v>142</v>
      </c>
      <c r="AT491" s="21" t="s">
        <v>137</v>
      </c>
      <c r="AU491" s="21" t="s">
        <v>87</v>
      </c>
      <c r="AY491" s="21" t="s">
        <v>135</v>
      </c>
      <c r="BE491" s="222">
        <f>IF(N491="základní",J491,0)</f>
        <v>0</v>
      </c>
      <c r="BF491" s="222">
        <f>IF(N491="snížená",J491,0)</f>
        <v>0</v>
      </c>
      <c r="BG491" s="222">
        <f>IF(N491="zákl. přenesená",J491,0)</f>
        <v>0</v>
      </c>
      <c r="BH491" s="222">
        <f>IF(N491="sníž. přenesená",J491,0)</f>
        <v>0</v>
      </c>
      <c r="BI491" s="222">
        <f>IF(N491="nulová",J491,0)</f>
        <v>0</v>
      </c>
      <c r="BJ491" s="21" t="s">
        <v>24</v>
      </c>
      <c r="BK491" s="222">
        <f>ROUND(I491*H491,2)</f>
        <v>0</v>
      </c>
      <c r="BL491" s="21" t="s">
        <v>142</v>
      </c>
      <c r="BM491" s="21" t="s">
        <v>1376</v>
      </c>
    </row>
    <row r="492" s="1" customFormat="1">
      <c r="B492" s="43"/>
      <c r="C492" s="71"/>
      <c r="D492" s="223" t="s">
        <v>144</v>
      </c>
      <c r="E492" s="71"/>
      <c r="F492" s="224" t="s">
        <v>1377</v>
      </c>
      <c r="G492" s="71"/>
      <c r="H492" s="71"/>
      <c r="I492" s="182"/>
      <c r="J492" s="71"/>
      <c r="K492" s="71"/>
      <c r="L492" s="69"/>
      <c r="M492" s="225"/>
      <c r="N492" s="44"/>
      <c r="O492" s="44"/>
      <c r="P492" s="44"/>
      <c r="Q492" s="44"/>
      <c r="R492" s="44"/>
      <c r="S492" s="44"/>
      <c r="T492" s="92"/>
      <c r="AT492" s="21" t="s">
        <v>144</v>
      </c>
      <c r="AU492" s="21" t="s">
        <v>87</v>
      </c>
    </row>
    <row r="493" s="1" customFormat="1" ht="25.5" customHeight="1">
      <c r="B493" s="43"/>
      <c r="C493" s="211" t="s">
        <v>1378</v>
      </c>
      <c r="D493" s="211" t="s">
        <v>137</v>
      </c>
      <c r="E493" s="212" t="s">
        <v>1379</v>
      </c>
      <c r="F493" s="213" t="s">
        <v>1380</v>
      </c>
      <c r="G493" s="214" t="s">
        <v>338</v>
      </c>
      <c r="H493" s="215">
        <v>400</v>
      </c>
      <c r="I493" s="216"/>
      <c r="J493" s="217">
        <f>ROUND(I493*H493,2)</f>
        <v>0</v>
      </c>
      <c r="K493" s="213" t="s">
        <v>141</v>
      </c>
      <c r="L493" s="69"/>
      <c r="M493" s="218" t="s">
        <v>22</v>
      </c>
      <c r="N493" s="219" t="s">
        <v>47</v>
      </c>
      <c r="O493" s="44"/>
      <c r="P493" s="220">
        <f>O493*H493</f>
        <v>0</v>
      </c>
      <c r="Q493" s="220">
        <v>0</v>
      </c>
      <c r="R493" s="220">
        <f>Q493*H493</f>
        <v>0</v>
      </c>
      <c r="S493" s="220">
        <v>0</v>
      </c>
      <c r="T493" s="221">
        <f>S493*H493</f>
        <v>0</v>
      </c>
      <c r="AR493" s="21" t="s">
        <v>142</v>
      </c>
      <c r="AT493" s="21" t="s">
        <v>137</v>
      </c>
      <c r="AU493" s="21" t="s">
        <v>87</v>
      </c>
      <c r="AY493" s="21" t="s">
        <v>135</v>
      </c>
      <c r="BE493" s="222">
        <f>IF(N493="základní",J493,0)</f>
        <v>0</v>
      </c>
      <c r="BF493" s="222">
        <f>IF(N493="snížená",J493,0)</f>
        <v>0</v>
      </c>
      <c r="BG493" s="222">
        <f>IF(N493="zákl. přenesená",J493,0)</f>
        <v>0</v>
      </c>
      <c r="BH493" s="222">
        <f>IF(N493="sníž. přenesená",J493,0)</f>
        <v>0</v>
      </c>
      <c r="BI493" s="222">
        <f>IF(N493="nulová",J493,0)</f>
        <v>0</v>
      </c>
      <c r="BJ493" s="21" t="s">
        <v>24</v>
      </c>
      <c r="BK493" s="222">
        <f>ROUND(I493*H493,2)</f>
        <v>0</v>
      </c>
      <c r="BL493" s="21" t="s">
        <v>142</v>
      </c>
      <c r="BM493" s="21" t="s">
        <v>1381</v>
      </c>
    </row>
    <row r="494" s="1" customFormat="1" ht="25.5" customHeight="1">
      <c r="B494" s="43"/>
      <c r="C494" s="211" t="s">
        <v>1382</v>
      </c>
      <c r="D494" s="211" t="s">
        <v>137</v>
      </c>
      <c r="E494" s="212" t="s">
        <v>1383</v>
      </c>
      <c r="F494" s="213" t="s">
        <v>1384</v>
      </c>
      <c r="G494" s="214" t="s">
        <v>338</v>
      </c>
      <c r="H494" s="215">
        <v>1300</v>
      </c>
      <c r="I494" s="216"/>
      <c r="J494" s="217">
        <f>ROUND(I494*H494,2)</f>
        <v>0</v>
      </c>
      <c r="K494" s="213" t="s">
        <v>141</v>
      </c>
      <c r="L494" s="69"/>
      <c r="M494" s="218" t="s">
        <v>22</v>
      </c>
      <c r="N494" s="219" t="s">
        <v>47</v>
      </c>
      <c r="O494" s="44"/>
      <c r="P494" s="220">
        <f>O494*H494</f>
        <v>0</v>
      </c>
      <c r="Q494" s="220">
        <v>0</v>
      </c>
      <c r="R494" s="220">
        <f>Q494*H494</f>
        <v>0</v>
      </c>
      <c r="S494" s="220">
        <v>0</v>
      </c>
      <c r="T494" s="221">
        <f>S494*H494</f>
        <v>0</v>
      </c>
      <c r="AR494" s="21" t="s">
        <v>142</v>
      </c>
      <c r="AT494" s="21" t="s">
        <v>137</v>
      </c>
      <c r="AU494" s="21" t="s">
        <v>87</v>
      </c>
      <c r="AY494" s="21" t="s">
        <v>135</v>
      </c>
      <c r="BE494" s="222">
        <f>IF(N494="základní",J494,0)</f>
        <v>0</v>
      </c>
      <c r="BF494" s="222">
        <f>IF(N494="snížená",J494,0)</f>
        <v>0</v>
      </c>
      <c r="BG494" s="222">
        <f>IF(N494="zákl. přenesená",J494,0)</f>
        <v>0</v>
      </c>
      <c r="BH494" s="222">
        <f>IF(N494="sníž. přenesená",J494,0)</f>
        <v>0</v>
      </c>
      <c r="BI494" s="222">
        <f>IF(N494="nulová",J494,0)</f>
        <v>0</v>
      </c>
      <c r="BJ494" s="21" t="s">
        <v>24</v>
      </c>
      <c r="BK494" s="222">
        <f>ROUND(I494*H494,2)</f>
        <v>0</v>
      </c>
      <c r="BL494" s="21" t="s">
        <v>142</v>
      </c>
      <c r="BM494" s="21" t="s">
        <v>1385</v>
      </c>
    </row>
    <row r="495" s="1" customFormat="1">
      <c r="B495" s="43"/>
      <c r="C495" s="71"/>
      <c r="D495" s="223" t="s">
        <v>144</v>
      </c>
      <c r="E495" s="71"/>
      <c r="F495" s="224" t="s">
        <v>1386</v>
      </c>
      <c r="G495" s="71"/>
      <c r="H495" s="71"/>
      <c r="I495" s="182"/>
      <c r="J495" s="71"/>
      <c r="K495" s="71"/>
      <c r="L495" s="69"/>
      <c r="M495" s="225"/>
      <c r="N495" s="44"/>
      <c r="O495" s="44"/>
      <c r="P495" s="44"/>
      <c r="Q495" s="44"/>
      <c r="R495" s="44"/>
      <c r="S495" s="44"/>
      <c r="T495" s="92"/>
      <c r="AT495" s="21" t="s">
        <v>144</v>
      </c>
      <c r="AU495" s="21" t="s">
        <v>87</v>
      </c>
    </row>
    <row r="496" s="1" customFormat="1" ht="25.5" customHeight="1">
      <c r="B496" s="43"/>
      <c r="C496" s="211" t="s">
        <v>1387</v>
      </c>
      <c r="D496" s="211" t="s">
        <v>137</v>
      </c>
      <c r="E496" s="212" t="s">
        <v>1388</v>
      </c>
      <c r="F496" s="213" t="s">
        <v>1389</v>
      </c>
      <c r="G496" s="214" t="s">
        <v>338</v>
      </c>
      <c r="H496" s="215">
        <v>500</v>
      </c>
      <c r="I496" s="216"/>
      <c r="J496" s="217">
        <f>ROUND(I496*H496,2)</f>
        <v>0</v>
      </c>
      <c r="K496" s="213" t="s">
        <v>141</v>
      </c>
      <c r="L496" s="69"/>
      <c r="M496" s="218" t="s">
        <v>22</v>
      </c>
      <c r="N496" s="219" t="s">
        <v>47</v>
      </c>
      <c r="O496" s="44"/>
      <c r="P496" s="220">
        <f>O496*H496</f>
        <v>0</v>
      </c>
      <c r="Q496" s="220">
        <v>0</v>
      </c>
      <c r="R496" s="220">
        <f>Q496*H496</f>
        <v>0</v>
      </c>
      <c r="S496" s="220">
        <v>0</v>
      </c>
      <c r="T496" s="221">
        <f>S496*H496</f>
        <v>0</v>
      </c>
      <c r="AR496" s="21" t="s">
        <v>142</v>
      </c>
      <c r="AT496" s="21" t="s">
        <v>137</v>
      </c>
      <c r="AU496" s="21" t="s">
        <v>87</v>
      </c>
      <c r="AY496" s="21" t="s">
        <v>135</v>
      </c>
      <c r="BE496" s="222">
        <f>IF(N496="základní",J496,0)</f>
        <v>0</v>
      </c>
      <c r="BF496" s="222">
        <f>IF(N496="snížená",J496,0)</f>
        <v>0</v>
      </c>
      <c r="BG496" s="222">
        <f>IF(N496="zákl. přenesená",J496,0)</f>
        <v>0</v>
      </c>
      <c r="BH496" s="222">
        <f>IF(N496="sníž. přenesená",J496,0)</f>
        <v>0</v>
      </c>
      <c r="BI496" s="222">
        <f>IF(N496="nulová",J496,0)</f>
        <v>0</v>
      </c>
      <c r="BJ496" s="21" t="s">
        <v>24</v>
      </c>
      <c r="BK496" s="222">
        <f>ROUND(I496*H496,2)</f>
        <v>0</v>
      </c>
      <c r="BL496" s="21" t="s">
        <v>142</v>
      </c>
      <c r="BM496" s="21" t="s">
        <v>1390</v>
      </c>
    </row>
    <row r="497" s="10" customFormat="1" ht="37.44" customHeight="1">
      <c r="B497" s="195"/>
      <c r="C497" s="196"/>
      <c r="D497" s="197" t="s">
        <v>75</v>
      </c>
      <c r="E497" s="198" t="s">
        <v>1391</v>
      </c>
      <c r="F497" s="198" t="s">
        <v>1392</v>
      </c>
      <c r="G497" s="196"/>
      <c r="H497" s="196"/>
      <c r="I497" s="199"/>
      <c r="J497" s="200">
        <f>BK497</f>
        <v>0</v>
      </c>
      <c r="K497" s="196"/>
      <c r="L497" s="201"/>
      <c r="M497" s="202"/>
      <c r="N497" s="203"/>
      <c r="O497" s="203"/>
      <c r="P497" s="204">
        <f>P498+P519+P581+P585+P597+P609+P618</f>
        <v>0</v>
      </c>
      <c r="Q497" s="203"/>
      <c r="R497" s="204">
        <f>R498+R519+R581+R585+R597+R609+R618</f>
        <v>107.979708272</v>
      </c>
      <c r="S497" s="203"/>
      <c r="T497" s="205">
        <f>T498+T519+T581+T585+T597+T609+T618</f>
        <v>102.917</v>
      </c>
      <c r="AR497" s="206" t="s">
        <v>87</v>
      </c>
      <c r="AT497" s="207" t="s">
        <v>75</v>
      </c>
      <c r="AU497" s="207" t="s">
        <v>76</v>
      </c>
      <c r="AY497" s="206" t="s">
        <v>135</v>
      </c>
      <c r="BK497" s="208">
        <f>BK498+BK519+BK581+BK585+BK597+BK609+BK618</f>
        <v>0</v>
      </c>
    </row>
    <row r="498" s="10" customFormat="1" ht="19.92" customHeight="1">
      <c r="B498" s="195"/>
      <c r="C498" s="196"/>
      <c r="D498" s="197" t="s">
        <v>75</v>
      </c>
      <c r="E498" s="209" t="s">
        <v>1393</v>
      </c>
      <c r="F498" s="209" t="s">
        <v>1394</v>
      </c>
      <c r="G498" s="196"/>
      <c r="H498" s="196"/>
      <c r="I498" s="199"/>
      <c r="J498" s="210">
        <f>BK498</f>
        <v>0</v>
      </c>
      <c r="K498" s="196"/>
      <c r="L498" s="201"/>
      <c r="M498" s="202"/>
      <c r="N498" s="203"/>
      <c r="O498" s="203"/>
      <c r="P498" s="204">
        <f>SUM(P499:P518)</f>
        <v>0</v>
      </c>
      <c r="Q498" s="203"/>
      <c r="R498" s="204">
        <f>SUM(R499:R518)</f>
        <v>1.2647374999999992</v>
      </c>
      <c r="S498" s="203"/>
      <c r="T498" s="205">
        <f>SUM(T499:T518)</f>
        <v>0</v>
      </c>
      <c r="AR498" s="206" t="s">
        <v>87</v>
      </c>
      <c r="AT498" s="207" t="s">
        <v>75</v>
      </c>
      <c r="AU498" s="207" t="s">
        <v>24</v>
      </c>
      <c r="AY498" s="206" t="s">
        <v>135</v>
      </c>
      <c r="BK498" s="208">
        <f>SUM(BK499:BK518)</f>
        <v>0</v>
      </c>
    </row>
    <row r="499" s="1" customFormat="1" ht="16.5" customHeight="1">
      <c r="B499" s="43"/>
      <c r="C499" s="211" t="s">
        <v>1395</v>
      </c>
      <c r="D499" s="211" t="s">
        <v>137</v>
      </c>
      <c r="E499" s="212" t="s">
        <v>1396</v>
      </c>
      <c r="F499" s="213" t="s">
        <v>1397</v>
      </c>
      <c r="G499" s="214" t="s">
        <v>140</v>
      </c>
      <c r="H499" s="215">
        <v>150</v>
      </c>
      <c r="I499" s="216"/>
      <c r="J499" s="217">
        <f>ROUND(I499*H499,2)</f>
        <v>0</v>
      </c>
      <c r="K499" s="213" t="s">
        <v>141</v>
      </c>
      <c r="L499" s="69"/>
      <c r="M499" s="218" t="s">
        <v>22</v>
      </c>
      <c r="N499" s="219" t="s">
        <v>47</v>
      </c>
      <c r="O499" s="44"/>
      <c r="P499" s="220">
        <f>O499*H499</f>
        <v>0</v>
      </c>
      <c r="Q499" s="220">
        <v>0</v>
      </c>
      <c r="R499" s="220">
        <f>Q499*H499</f>
        <v>0</v>
      </c>
      <c r="S499" s="220">
        <v>0</v>
      </c>
      <c r="T499" s="221">
        <f>S499*H499</f>
        <v>0</v>
      </c>
      <c r="AR499" s="21" t="s">
        <v>211</v>
      </c>
      <c r="AT499" s="21" t="s">
        <v>137</v>
      </c>
      <c r="AU499" s="21" t="s">
        <v>87</v>
      </c>
      <c r="AY499" s="21" t="s">
        <v>135</v>
      </c>
      <c r="BE499" s="222">
        <f>IF(N499="základní",J499,0)</f>
        <v>0</v>
      </c>
      <c r="BF499" s="222">
        <f>IF(N499="snížená",J499,0)</f>
        <v>0</v>
      </c>
      <c r="BG499" s="222">
        <f>IF(N499="zákl. přenesená",J499,0)</f>
        <v>0</v>
      </c>
      <c r="BH499" s="222">
        <f>IF(N499="sníž. přenesená",J499,0)</f>
        <v>0</v>
      </c>
      <c r="BI499" s="222">
        <f>IF(N499="nulová",J499,0)</f>
        <v>0</v>
      </c>
      <c r="BJ499" s="21" t="s">
        <v>24</v>
      </c>
      <c r="BK499" s="222">
        <f>ROUND(I499*H499,2)</f>
        <v>0</v>
      </c>
      <c r="BL499" s="21" t="s">
        <v>211</v>
      </c>
      <c r="BM499" s="21" t="s">
        <v>1398</v>
      </c>
    </row>
    <row r="500" s="1" customFormat="1" ht="16.5" customHeight="1">
      <c r="B500" s="43"/>
      <c r="C500" s="226" t="s">
        <v>1399</v>
      </c>
      <c r="D500" s="226" t="s">
        <v>401</v>
      </c>
      <c r="E500" s="227" t="s">
        <v>1400</v>
      </c>
      <c r="F500" s="228" t="s">
        <v>1401</v>
      </c>
      <c r="G500" s="229" t="s">
        <v>338</v>
      </c>
      <c r="H500" s="230">
        <v>0.059999999999999998</v>
      </c>
      <c r="I500" s="231"/>
      <c r="J500" s="232">
        <f>ROUND(I500*H500,2)</f>
        <v>0</v>
      </c>
      <c r="K500" s="228" t="s">
        <v>141</v>
      </c>
      <c r="L500" s="233"/>
      <c r="M500" s="234" t="s">
        <v>22</v>
      </c>
      <c r="N500" s="235" t="s">
        <v>47</v>
      </c>
      <c r="O500" s="44"/>
      <c r="P500" s="220">
        <f>O500*H500</f>
        <v>0</v>
      </c>
      <c r="Q500" s="220">
        <v>1</v>
      </c>
      <c r="R500" s="220">
        <f>Q500*H500</f>
        <v>0.059999999999999998</v>
      </c>
      <c r="S500" s="220">
        <v>0</v>
      </c>
      <c r="T500" s="221">
        <f>S500*H500</f>
        <v>0</v>
      </c>
      <c r="AR500" s="21" t="s">
        <v>278</v>
      </c>
      <c r="AT500" s="21" t="s">
        <v>401</v>
      </c>
      <c r="AU500" s="21" t="s">
        <v>87</v>
      </c>
      <c r="AY500" s="21" t="s">
        <v>135</v>
      </c>
      <c r="BE500" s="222">
        <f>IF(N500="základní",J500,0)</f>
        <v>0</v>
      </c>
      <c r="BF500" s="222">
        <f>IF(N500="snížená",J500,0)</f>
        <v>0</v>
      </c>
      <c r="BG500" s="222">
        <f>IF(N500="zákl. přenesená",J500,0)</f>
        <v>0</v>
      </c>
      <c r="BH500" s="222">
        <f>IF(N500="sníž. přenesená",J500,0)</f>
        <v>0</v>
      </c>
      <c r="BI500" s="222">
        <f>IF(N500="nulová",J500,0)</f>
        <v>0</v>
      </c>
      <c r="BJ500" s="21" t="s">
        <v>24</v>
      </c>
      <c r="BK500" s="222">
        <f>ROUND(I500*H500,2)</f>
        <v>0</v>
      </c>
      <c r="BL500" s="21" t="s">
        <v>211</v>
      </c>
      <c r="BM500" s="21" t="s">
        <v>1402</v>
      </c>
    </row>
    <row r="501" s="1" customFormat="1">
      <c r="B501" s="43"/>
      <c r="C501" s="71"/>
      <c r="D501" s="223" t="s">
        <v>144</v>
      </c>
      <c r="E501" s="71"/>
      <c r="F501" s="224" t="s">
        <v>1403</v>
      </c>
      <c r="G501" s="71"/>
      <c r="H501" s="71"/>
      <c r="I501" s="182"/>
      <c r="J501" s="71"/>
      <c r="K501" s="71"/>
      <c r="L501" s="69"/>
      <c r="M501" s="225"/>
      <c r="N501" s="44"/>
      <c r="O501" s="44"/>
      <c r="P501" s="44"/>
      <c r="Q501" s="44"/>
      <c r="R501" s="44"/>
      <c r="S501" s="44"/>
      <c r="T501" s="92"/>
      <c r="AT501" s="21" t="s">
        <v>144</v>
      </c>
      <c r="AU501" s="21" t="s">
        <v>87</v>
      </c>
    </row>
    <row r="502" s="11" customFormat="1">
      <c r="B502" s="236"/>
      <c r="C502" s="237"/>
      <c r="D502" s="223" t="s">
        <v>710</v>
      </c>
      <c r="E502" s="237"/>
      <c r="F502" s="239" t="s">
        <v>1404</v>
      </c>
      <c r="G502" s="237"/>
      <c r="H502" s="240">
        <v>0.059999999999999998</v>
      </c>
      <c r="I502" s="241"/>
      <c r="J502" s="237"/>
      <c r="K502" s="237"/>
      <c r="L502" s="242"/>
      <c r="M502" s="243"/>
      <c r="N502" s="244"/>
      <c r="O502" s="244"/>
      <c r="P502" s="244"/>
      <c r="Q502" s="244"/>
      <c r="R502" s="244"/>
      <c r="S502" s="244"/>
      <c r="T502" s="245"/>
      <c r="AT502" s="246" t="s">
        <v>710</v>
      </c>
      <c r="AU502" s="246" t="s">
        <v>87</v>
      </c>
      <c r="AV502" s="11" t="s">
        <v>87</v>
      </c>
      <c r="AW502" s="11" t="s">
        <v>6</v>
      </c>
      <c r="AX502" s="11" t="s">
        <v>24</v>
      </c>
      <c r="AY502" s="246" t="s">
        <v>135</v>
      </c>
    </row>
    <row r="503" s="1" customFormat="1" ht="16.5" customHeight="1">
      <c r="B503" s="43"/>
      <c r="C503" s="211" t="s">
        <v>1405</v>
      </c>
      <c r="D503" s="211" t="s">
        <v>137</v>
      </c>
      <c r="E503" s="212" t="s">
        <v>1406</v>
      </c>
      <c r="F503" s="213" t="s">
        <v>1407</v>
      </c>
      <c r="G503" s="214" t="s">
        <v>140</v>
      </c>
      <c r="H503" s="215">
        <v>300</v>
      </c>
      <c r="I503" s="216"/>
      <c r="J503" s="217">
        <f>ROUND(I503*H503,2)</f>
        <v>0</v>
      </c>
      <c r="K503" s="213" t="s">
        <v>141</v>
      </c>
      <c r="L503" s="69"/>
      <c r="M503" s="218" t="s">
        <v>22</v>
      </c>
      <c r="N503" s="219" t="s">
        <v>47</v>
      </c>
      <c r="O503" s="44"/>
      <c r="P503" s="220">
        <f>O503*H503</f>
        <v>0</v>
      </c>
      <c r="Q503" s="220">
        <v>0</v>
      </c>
      <c r="R503" s="220">
        <f>Q503*H503</f>
        <v>0</v>
      </c>
      <c r="S503" s="220">
        <v>0</v>
      </c>
      <c r="T503" s="221">
        <f>S503*H503</f>
        <v>0</v>
      </c>
      <c r="AR503" s="21" t="s">
        <v>211</v>
      </c>
      <c r="AT503" s="21" t="s">
        <v>137</v>
      </c>
      <c r="AU503" s="21" t="s">
        <v>87</v>
      </c>
      <c r="AY503" s="21" t="s">
        <v>135</v>
      </c>
      <c r="BE503" s="222">
        <f>IF(N503="základní",J503,0)</f>
        <v>0</v>
      </c>
      <c r="BF503" s="222">
        <f>IF(N503="snížená",J503,0)</f>
        <v>0</v>
      </c>
      <c r="BG503" s="222">
        <f>IF(N503="zákl. přenesená",J503,0)</f>
        <v>0</v>
      </c>
      <c r="BH503" s="222">
        <f>IF(N503="sníž. přenesená",J503,0)</f>
        <v>0</v>
      </c>
      <c r="BI503" s="222">
        <f>IF(N503="nulová",J503,0)</f>
        <v>0</v>
      </c>
      <c r="BJ503" s="21" t="s">
        <v>24</v>
      </c>
      <c r="BK503" s="222">
        <f>ROUND(I503*H503,2)</f>
        <v>0</v>
      </c>
      <c r="BL503" s="21" t="s">
        <v>211</v>
      </c>
      <c r="BM503" s="21" t="s">
        <v>1408</v>
      </c>
    </row>
    <row r="504" s="1" customFormat="1" ht="16.5" customHeight="1">
      <c r="B504" s="43"/>
      <c r="C504" s="226" t="s">
        <v>1409</v>
      </c>
      <c r="D504" s="226" t="s">
        <v>401</v>
      </c>
      <c r="E504" s="227" t="s">
        <v>1410</v>
      </c>
      <c r="F504" s="228" t="s">
        <v>1411</v>
      </c>
      <c r="G504" s="229" t="s">
        <v>338</v>
      </c>
      <c r="H504" s="230">
        <v>0.22499999999999901</v>
      </c>
      <c r="I504" s="231"/>
      <c r="J504" s="232">
        <f>ROUND(I504*H504,2)</f>
        <v>0</v>
      </c>
      <c r="K504" s="228" t="s">
        <v>141</v>
      </c>
      <c r="L504" s="233"/>
      <c r="M504" s="234" t="s">
        <v>22</v>
      </c>
      <c r="N504" s="235" t="s">
        <v>47</v>
      </c>
      <c r="O504" s="44"/>
      <c r="P504" s="220">
        <f>O504*H504</f>
        <v>0</v>
      </c>
      <c r="Q504" s="220">
        <v>1</v>
      </c>
      <c r="R504" s="220">
        <f>Q504*H504</f>
        <v>0.22499999999999901</v>
      </c>
      <c r="S504" s="220">
        <v>0</v>
      </c>
      <c r="T504" s="221">
        <f>S504*H504</f>
        <v>0</v>
      </c>
      <c r="AR504" s="21" t="s">
        <v>278</v>
      </c>
      <c r="AT504" s="21" t="s">
        <v>401</v>
      </c>
      <c r="AU504" s="21" t="s">
        <v>87</v>
      </c>
      <c r="AY504" s="21" t="s">
        <v>135</v>
      </c>
      <c r="BE504" s="222">
        <f>IF(N504="základní",J504,0)</f>
        <v>0</v>
      </c>
      <c r="BF504" s="222">
        <f>IF(N504="snížená",J504,0)</f>
        <v>0</v>
      </c>
      <c r="BG504" s="222">
        <f>IF(N504="zákl. přenesená",J504,0)</f>
        <v>0</v>
      </c>
      <c r="BH504" s="222">
        <f>IF(N504="sníž. přenesená",J504,0)</f>
        <v>0</v>
      </c>
      <c r="BI504" s="222">
        <f>IF(N504="nulová",J504,0)</f>
        <v>0</v>
      </c>
      <c r="BJ504" s="21" t="s">
        <v>24</v>
      </c>
      <c r="BK504" s="222">
        <f>ROUND(I504*H504,2)</f>
        <v>0</v>
      </c>
      <c r="BL504" s="21" t="s">
        <v>211</v>
      </c>
      <c r="BM504" s="21" t="s">
        <v>1412</v>
      </c>
    </row>
    <row r="505" s="1" customFormat="1">
      <c r="B505" s="43"/>
      <c r="C505" s="71"/>
      <c r="D505" s="223" t="s">
        <v>144</v>
      </c>
      <c r="E505" s="71"/>
      <c r="F505" s="224" t="s">
        <v>1413</v>
      </c>
      <c r="G505" s="71"/>
      <c r="H505" s="71"/>
      <c r="I505" s="182"/>
      <c r="J505" s="71"/>
      <c r="K505" s="71"/>
      <c r="L505" s="69"/>
      <c r="M505" s="225"/>
      <c r="N505" s="44"/>
      <c r="O505" s="44"/>
      <c r="P505" s="44"/>
      <c r="Q505" s="44"/>
      <c r="R505" s="44"/>
      <c r="S505" s="44"/>
      <c r="T505" s="92"/>
      <c r="AT505" s="21" t="s">
        <v>144</v>
      </c>
      <c r="AU505" s="21" t="s">
        <v>87</v>
      </c>
    </row>
    <row r="506" s="11" customFormat="1">
      <c r="B506" s="236"/>
      <c r="C506" s="237"/>
      <c r="D506" s="223" t="s">
        <v>710</v>
      </c>
      <c r="E506" s="237"/>
      <c r="F506" s="239" t="s">
        <v>1414</v>
      </c>
      <c r="G506" s="237"/>
      <c r="H506" s="240">
        <v>0.22499999999999901</v>
      </c>
      <c r="I506" s="241"/>
      <c r="J506" s="237"/>
      <c r="K506" s="237"/>
      <c r="L506" s="242"/>
      <c r="M506" s="243"/>
      <c r="N506" s="244"/>
      <c r="O506" s="244"/>
      <c r="P506" s="244"/>
      <c r="Q506" s="244"/>
      <c r="R506" s="244"/>
      <c r="S506" s="244"/>
      <c r="T506" s="245"/>
      <c r="AT506" s="246" t="s">
        <v>710</v>
      </c>
      <c r="AU506" s="246" t="s">
        <v>87</v>
      </c>
      <c r="AV506" s="11" t="s">
        <v>87</v>
      </c>
      <c r="AW506" s="11" t="s">
        <v>6</v>
      </c>
      <c r="AX506" s="11" t="s">
        <v>24</v>
      </c>
      <c r="AY506" s="246" t="s">
        <v>135</v>
      </c>
    </row>
    <row r="507" s="1" customFormat="1" ht="25.5" customHeight="1">
      <c r="B507" s="43"/>
      <c r="C507" s="211" t="s">
        <v>1415</v>
      </c>
      <c r="D507" s="211" t="s">
        <v>137</v>
      </c>
      <c r="E507" s="212" t="s">
        <v>1416</v>
      </c>
      <c r="F507" s="213" t="s">
        <v>1417</v>
      </c>
      <c r="G507" s="214" t="s">
        <v>140</v>
      </c>
      <c r="H507" s="215">
        <v>160</v>
      </c>
      <c r="I507" s="216"/>
      <c r="J507" s="217">
        <f>ROUND(I507*H507,2)</f>
        <v>0</v>
      </c>
      <c r="K507" s="213" t="s">
        <v>141</v>
      </c>
      <c r="L507" s="69"/>
      <c r="M507" s="218" t="s">
        <v>22</v>
      </c>
      <c r="N507" s="219" t="s">
        <v>47</v>
      </c>
      <c r="O507" s="44"/>
      <c r="P507" s="220">
        <f>O507*H507</f>
        <v>0</v>
      </c>
      <c r="Q507" s="220">
        <v>0</v>
      </c>
      <c r="R507" s="220">
        <f>Q507*H507</f>
        <v>0</v>
      </c>
      <c r="S507" s="220">
        <v>0</v>
      </c>
      <c r="T507" s="221">
        <f>S507*H507</f>
        <v>0</v>
      </c>
      <c r="AR507" s="21" t="s">
        <v>211</v>
      </c>
      <c r="AT507" s="21" t="s">
        <v>137</v>
      </c>
      <c r="AU507" s="21" t="s">
        <v>87</v>
      </c>
      <c r="AY507" s="21" t="s">
        <v>135</v>
      </c>
      <c r="BE507" s="222">
        <f>IF(N507="základní",J507,0)</f>
        <v>0</v>
      </c>
      <c r="BF507" s="222">
        <f>IF(N507="snížená",J507,0)</f>
        <v>0</v>
      </c>
      <c r="BG507" s="222">
        <f>IF(N507="zákl. přenesená",J507,0)</f>
        <v>0</v>
      </c>
      <c r="BH507" s="222">
        <f>IF(N507="sníž. přenesená",J507,0)</f>
        <v>0</v>
      </c>
      <c r="BI507" s="222">
        <f>IF(N507="nulová",J507,0)</f>
        <v>0</v>
      </c>
      <c r="BJ507" s="21" t="s">
        <v>24</v>
      </c>
      <c r="BK507" s="222">
        <f>ROUND(I507*H507,2)</f>
        <v>0</v>
      </c>
      <c r="BL507" s="21" t="s">
        <v>211</v>
      </c>
      <c r="BM507" s="21" t="s">
        <v>1418</v>
      </c>
    </row>
    <row r="508" s="1" customFormat="1" ht="25.5" customHeight="1">
      <c r="B508" s="43"/>
      <c r="C508" s="226" t="s">
        <v>1419</v>
      </c>
      <c r="D508" s="226" t="s">
        <v>401</v>
      </c>
      <c r="E508" s="227" t="s">
        <v>1420</v>
      </c>
      <c r="F508" s="228" t="s">
        <v>1421</v>
      </c>
      <c r="G508" s="229" t="s">
        <v>140</v>
      </c>
      <c r="H508" s="230">
        <v>184</v>
      </c>
      <c r="I508" s="231"/>
      <c r="J508" s="232">
        <f>ROUND(I508*H508,2)</f>
        <v>0</v>
      </c>
      <c r="K508" s="228" t="s">
        <v>22</v>
      </c>
      <c r="L508" s="233"/>
      <c r="M508" s="234" t="s">
        <v>22</v>
      </c>
      <c r="N508" s="235" t="s">
        <v>47</v>
      </c>
      <c r="O508" s="44"/>
      <c r="P508" s="220">
        <f>O508*H508</f>
        <v>0</v>
      </c>
      <c r="Q508" s="220">
        <v>0.0050000000000000001</v>
      </c>
      <c r="R508" s="220">
        <f>Q508*H508</f>
        <v>0.92000000000000004</v>
      </c>
      <c r="S508" s="220">
        <v>0</v>
      </c>
      <c r="T508" s="221">
        <f>S508*H508</f>
        <v>0</v>
      </c>
      <c r="AR508" s="21" t="s">
        <v>278</v>
      </c>
      <c r="AT508" s="21" t="s">
        <v>401</v>
      </c>
      <c r="AU508" s="21" t="s">
        <v>87</v>
      </c>
      <c r="AY508" s="21" t="s">
        <v>135</v>
      </c>
      <c r="BE508" s="222">
        <f>IF(N508="základní",J508,0)</f>
        <v>0</v>
      </c>
      <c r="BF508" s="222">
        <f>IF(N508="snížená",J508,0)</f>
        <v>0</v>
      </c>
      <c r="BG508" s="222">
        <f>IF(N508="zákl. přenesená",J508,0)</f>
        <v>0</v>
      </c>
      <c r="BH508" s="222">
        <f>IF(N508="sníž. přenesená",J508,0)</f>
        <v>0</v>
      </c>
      <c r="BI508" s="222">
        <f>IF(N508="nulová",J508,0)</f>
        <v>0</v>
      </c>
      <c r="BJ508" s="21" t="s">
        <v>24</v>
      </c>
      <c r="BK508" s="222">
        <f>ROUND(I508*H508,2)</f>
        <v>0</v>
      </c>
      <c r="BL508" s="21" t="s">
        <v>211</v>
      </c>
      <c r="BM508" s="21" t="s">
        <v>1422</v>
      </c>
    </row>
    <row r="509" s="1" customFormat="1">
      <c r="B509" s="43"/>
      <c r="C509" s="71"/>
      <c r="D509" s="223" t="s">
        <v>144</v>
      </c>
      <c r="E509" s="71"/>
      <c r="F509" s="224" t="s">
        <v>1423</v>
      </c>
      <c r="G509" s="71"/>
      <c r="H509" s="71"/>
      <c r="I509" s="182"/>
      <c r="J509" s="71"/>
      <c r="K509" s="71"/>
      <c r="L509" s="69"/>
      <c r="M509" s="225"/>
      <c r="N509" s="44"/>
      <c r="O509" s="44"/>
      <c r="P509" s="44"/>
      <c r="Q509" s="44"/>
      <c r="R509" s="44"/>
      <c r="S509" s="44"/>
      <c r="T509" s="92"/>
      <c r="AT509" s="21" t="s">
        <v>144</v>
      </c>
      <c r="AU509" s="21" t="s">
        <v>87</v>
      </c>
    </row>
    <row r="510" s="11" customFormat="1">
      <c r="B510" s="236"/>
      <c r="C510" s="237"/>
      <c r="D510" s="223" t="s">
        <v>710</v>
      </c>
      <c r="E510" s="237"/>
      <c r="F510" s="239" t="s">
        <v>1424</v>
      </c>
      <c r="G510" s="237"/>
      <c r="H510" s="240">
        <v>184</v>
      </c>
      <c r="I510" s="241"/>
      <c r="J510" s="237"/>
      <c r="K510" s="237"/>
      <c r="L510" s="242"/>
      <c r="M510" s="243"/>
      <c r="N510" s="244"/>
      <c r="O510" s="244"/>
      <c r="P510" s="244"/>
      <c r="Q510" s="244"/>
      <c r="R510" s="244"/>
      <c r="S510" s="244"/>
      <c r="T510" s="245"/>
      <c r="AT510" s="246" t="s">
        <v>710</v>
      </c>
      <c r="AU510" s="246" t="s">
        <v>87</v>
      </c>
      <c r="AV510" s="11" t="s">
        <v>87</v>
      </c>
      <c r="AW510" s="11" t="s">
        <v>6</v>
      </c>
      <c r="AX510" s="11" t="s">
        <v>24</v>
      </c>
      <c r="AY510" s="246" t="s">
        <v>135</v>
      </c>
    </row>
    <row r="511" s="1" customFormat="1" ht="16.5" customHeight="1">
      <c r="B511" s="43"/>
      <c r="C511" s="211" t="s">
        <v>1425</v>
      </c>
      <c r="D511" s="211" t="s">
        <v>137</v>
      </c>
      <c r="E511" s="212" t="s">
        <v>1426</v>
      </c>
      <c r="F511" s="213" t="s">
        <v>1427</v>
      </c>
      <c r="G511" s="214" t="s">
        <v>140</v>
      </c>
      <c r="H511" s="215">
        <v>90</v>
      </c>
      <c r="I511" s="216"/>
      <c r="J511" s="217">
        <f>ROUND(I511*H511,2)</f>
        <v>0</v>
      </c>
      <c r="K511" s="213" t="s">
        <v>141</v>
      </c>
      <c r="L511" s="69"/>
      <c r="M511" s="218" t="s">
        <v>22</v>
      </c>
      <c r="N511" s="219" t="s">
        <v>47</v>
      </c>
      <c r="O511" s="44"/>
      <c r="P511" s="220">
        <f>O511*H511</f>
        <v>0</v>
      </c>
      <c r="Q511" s="220">
        <v>0.00039825</v>
      </c>
      <c r="R511" s="220">
        <f>Q511*H511</f>
        <v>0.035842499999999999</v>
      </c>
      <c r="S511" s="220">
        <v>0</v>
      </c>
      <c r="T511" s="221">
        <f>S511*H511</f>
        <v>0</v>
      </c>
      <c r="AR511" s="21" t="s">
        <v>211</v>
      </c>
      <c r="AT511" s="21" t="s">
        <v>137</v>
      </c>
      <c r="AU511" s="21" t="s">
        <v>87</v>
      </c>
      <c r="AY511" s="21" t="s">
        <v>135</v>
      </c>
      <c r="BE511" s="222">
        <f>IF(N511="základní",J511,0)</f>
        <v>0</v>
      </c>
      <c r="BF511" s="222">
        <f>IF(N511="snížená",J511,0)</f>
        <v>0</v>
      </c>
      <c r="BG511" s="222">
        <f>IF(N511="zákl. přenesená",J511,0)</f>
        <v>0</v>
      </c>
      <c r="BH511" s="222">
        <f>IF(N511="sníž. přenesená",J511,0)</f>
        <v>0</v>
      </c>
      <c r="BI511" s="222">
        <f>IF(N511="nulová",J511,0)</f>
        <v>0</v>
      </c>
      <c r="BJ511" s="21" t="s">
        <v>24</v>
      </c>
      <c r="BK511" s="222">
        <f>ROUND(I511*H511,2)</f>
        <v>0</v>
      </c>
      <c r="BL511" s="21" t="s">
        <v>211</v>
      </c>
      <c r="BM511" s="21" t="s">
        <v>1428</v>
      </c>
    </row>
    <row r="512" s="1" customFormat="1" ht="16.5" customHeight="1">
      <c r="B512" s="43"/>
      <c r="C512" s="226" t="s">
        <v>1429</v>
      </c>
      <c r="D512" s="226" t="s">
        <v>401</v>
      </c>
      <c r="E512" s="227" t="s">
        <v>1430</v>
      </c>
      <c r="F512" s="228" t="s">
        <v>1431</v>
      </c>
      <c r="G512" s="229" t="s">
        <v>140</v>
      </c>
      <c r="H512" s="230">
        <v>103.5</v>
      </c>
      <c r="I512" s="231"/>
      <c r="J512" s="232">
        <f>ROUND(I512*H512,2)</f>
        <v>0</v>
      </c>
      <c r="K512" s="228" t="s">
        <v>22</v>
      </c>
      <c r="L512" s="233"/>
      <c r="M512" s="234" t="s">
        <v>22</v>
      </c>
      <c r="N512" s="235" t="s">
        <v>47</v>
      </c>
      <c r="O512" s="44"/>
      <c r="P512" s="220">
        <f>O512*H512</f>
        <v>0</v>
      </c>
      <c r="Q512" s="220">
        <v>0</v>
      </c>
      <c r="R512" s="220">
        <f>Q512*H512</f>
        <v>0</v>
      </c>
      <c r="S512" s="220">
        <v>0</v>
      </c>
      <c r="T512" s="221">
        <f>S512*H512</f>
        <v>0</v>
      </c>
      <c r="AR512" s="21" t="s">
        <v>278</v>
      </c>
      <c r="AT512" s="21" t="s">
        <v>401</v>
      </c>
      <c r="AU512" s="21" t="s">
        <v>87</v>
      </c>
      <c r="AY512" s="21" t="s">
        <v>135</v>
      </c>
      <c r="BE512" s="222">
        <f>IF(N512="základní",J512,0)</f>
        <v>0</v>
      </c>
      <c r="BF512" s="222">
        <f>IF(N512="snížená",J512,0)</f>
        <v>0</v>
      </c>
      <c r="BG512" s="222">
        <f>IF(N512="zákl. přenesená",J512,0)</f>
        <v>0</v>
      </c>
      <c r="BH512" s="222">
        <f>IF(N512="sníž. přenesená",J512,0)</f>
        <v>0</v>
      </c>
      <c r="BI512" s="222">
        <f>IF(N512="nulová",J512,0)</f>
        <v>0</v>
      </c>
      <c r="BJ512" s="21" t="s">
        <v>24</v>
      </c>
      <c r="BK512" s="222">
        <f>ROUND(I512*H512,2)</f>
        <v>0</v>
      </c>
      <c r="BL512" s="21" t="s">
        <v>211</v>
      </c>
      <c r="BM512" s="21" t="s">
        <v>1432</v>
      </c>
    </row>
    <row r="513" s="1" customFormat="1">
      <c r="B513" s="43"/>
      <c r="C513" s="71"/>
      <c r="D513" s="223" t="s">
        <v>144</v>
      </c>
      <c r="E513" s="71"/>
      <c r="F513" s="224" t="s">
        <v>1423</v>
      </c>
      <c r="G513" s="71"/>
      <c r="H513" s="71"/>
      <c r="I513" s="182"/>
      <c r="J513" s="71"/>
      <c r="K513" s="71"/>
      <c r="L513" s="69"/>
      <c r="M513" s="225"/>
      <c r="N513" s="44"/>
      <c r="O513" s="44"/>
      <c r="P513" s="44"/>
      <c r="Q513" s="44"/>
      <c r="R513" s="44"/>
      <c r="S513" s="44"/>
      <c r="T513" s="92"/>
      <c r="AT513" s="21" t="s">
        <v>144</v>
      </c>
      <c r="AU513" s="21" t="s">
        <v>87</v>
      </c>
    </row>
    <row r="514" s="11" customFormat="1">
      <c r="B514" s="236"/>
      <c r="C514" s="237"/>
      <c r="D514" s="223" t="s">
        <v>710</v>
      </c>
      <c r="E514" s="237"/>
      <c r="F514" s="239" t="s">
        <v>1433</v>
      </c>
      <c r="G514" s="237"/>
      <c r="H514" s="240">
        <v>103.5</v>
      </c>
      <c r="I514" s="241"/>
      <c r="J514" s="237"/>
      <c r="K514" s="237"/>
      <c r="L514" s="242"/>
      <c r="M514" s="243"/>
      <c r="N514" s="244"/>
      <c r="O514" s="244"/>
      <c r="P514" s="244"/>
      <c r="Q514" s="244"/>
      <c r="R514" s="244"/>
      <c r="S514" s="244"/>
      <c r="T514" s="245"/>
      <c r="AT514" s="246" t="s">
        <v>710</v>
      </c>
      <c r="AU514" s="246" t="s">
        <v>87</v>
      </c>
      <c r="AV514" s="11" t="s">
        <v>87</v>
      </c>
      <c r="AW514" s="11" t="s">
        <v>6</v>
      </c>
      <c r="AX514" s="11" t="s">
        <v>24</v>
      </c>
      <c r="AY514" s="246" t="s">
        <v>135</v>
      </c>
    </row>
    <row r="515" s="1" customFormat="1" ht="16.5" customHeight="1">
      <c r="B515" s="43"/>
      <c r="C515" s="211" t="s">
        <v>1434</v>
      </c>
      <c r="D515" s="211" t="s">
        <v>137</v>
      </c>
      <c r="E515" s="212" t="s">
        <v>1435</v>
      </c>
      <c r="F515" s="213" t="s">
        <v>1436</v>
      </c>
      <c r="G515" s="214" t="s">
        <v>140</v>
      </c>
      <c r="H515" s="215">
        <v>60</v>
      </c>
      <c r="I515" s="216"/>
      <c r="J515" s="217">
        <f>ROUND(I515*H515,2)</f>
        <v>0</v>
      </c>
      <c r="K515" s="213" t="s">
        <v>141</v>
      </c>
      <c r="L515" s="69"/>
      <c r="M515" s="218" t="s">
        <v>22</v>
      </c>
      <c r="N515" s="219" t="s">
        <v>47</v>
      </c>
      <c r="O515" s="44"/>
      <c r="P515" s="220">
        <f>O515*H515</f>
        <v>0</v>
      </c>
      <c r="Q515" s="220">
        <v>0.00039825</v>
      </c>
      <c r="R515" s="220">
        <f>Q515*H515</f>
        <v>0.023895</v>
      </c>
      <c r="S515" s="220">
        <v>0</v>
      </c>
      <c r="T515" s="221">
        <f>S515*H515</f>
        <v>0</v>
      </c>
      <c r="AR515" s="21" t="s">
        <v>211</v>
      </c>
      <c r="AT515" s="21" t="s">
        <v>137</v>
      </c>
      <c r="AU515" s="21" t="s">
        <v>87</v>
      </c>
      <c r="AY515" s="21" t="s">
        <v>135</v>
      </c>
      <c r="BE515" s="222">
        <f>IF(N515="základní",J515,0)</f>
        <v>0</v>
      </c>
      <c r="BF515" s="222">
        <f>IF(N515="snížená",J515,0)</f>
        <v>0</v>
      </c>
      <c r="BG515" s="222">
        <f>IF(N515="zákl. přenesená",J515,0)</f>
        <v>0</v>
      </c>
      <c r="BH515" s="222">
        <f>IF(N515="sníž. přenesená",J515,0)</f>
        <v>0</v>
      </c>
      <c r="BI515" s="222">
        <f>IF(N515="nulová",J515,0)</f>
        <v>0</v>
      </c>
      <c r="BJ515" s="21" t="s">
        <v>24</v>
      </c>
      <c r="BK515" s="222">
        <f>ROUND(I515*H515,2)</f>
        <v>0</v>
      </c>
      <c r="BL515" s="21" t="s">
        <v>211</v>
      </c>
      <c r="BM515" s="21" t="s">
        <v>1437</v>
      </c>
    </row>
    <row r="516" s="1" customFormat="1" ht="16.5" customHeight="1">
      <c r="B516" s="43"/>
      <c r="C516" s="226" t="s">
        <v>1438</v>
      </c>
      <c r="D516" s="226" t="s">
        <v>401</v>
      </c>
      <c r="E516" s="227" t="s">
        <v>1430</v>
      </c>
      <c r="F516" s="228" t="s">
        <v>1431</v>
      </c>
      <c r="G516" s="229" t="s">
        <v>140</v>
      </c>
      <c r="H516" s="230">
        <v>69</v>
      </c>
      <c r="I516" s="231"/>
      <c r="J516" s="232">
        <f>ROUND(I516*H516,2)</f>
        <v>0</v>
      </c>
      <c r="K516" s="228" t="s">
        <v>22</v>
      </c>
      <c r="L516" s="233"/>
      <c r="M516" s="234" t="s">
        <v>22</v>
      </c>
      <c r="N516" s="235" t="s">
        <v>47</v>
      </c>
      <c r="O516" s="44"/>
      <c r="P516" s="220">
        <f>O516*H516</f>
        <v>0</v>
      </c>
      <c r="Q516" s="220">
        <v>0</v>
      </c>
      <c r="R516" s="220">
        <f>Q516*H516</f>
        <v>0</v>
      </c>
      <c r="S516" s="220">
        <v>0</v>
      </c>
      <c r="T516" s="221">
        <f>S516*H516</f>
        <v>0</v>
      </c>
      <c r="AR516" s="21" t="s">
        <v>278</v>
      </c>
      <c r="AT516" s="21" t="s">
        <v>401</v>
      </c>
      <c r="AU516" s="21" t="s">
        <v>87</v>
      </c>
      <c r="AY516" s="21" t="s">
        <v>135</v>
      </c>
      <c r="BE516" s="222">
        <f>IF(N516="základní",J516,0)</f>
        <v>0</v>
      </c>
      <c r="BF516" s="222">
        <f>IF(N516="snížená",J516,0)</f>
        <v>0</v>
      </c>
      <c r="BG516" s="222">
        <f>IF(N516="zákl. přenesená",J516,0)</f>
        <v>0</v>
      </c>
      <c r="BH516" s="222">
        <f>IF(N516="sníž. přenesená",J516,0)</f>
        <v>0</v>
      </c>
      <c r="BI516" s="222">
        <f>IF(N516="nulová",J516,0)</f>
        <v>0</v>
      </c>
      <c r="BJ516" s="21" t="s">
        <v>24</v>
      </c>
      <c r="BK516" s="222">
        <f>ROUND(I516*H516,2)</f>
        <v>0</v>
      </c>
      <c r="BL516" s="21" t="s">
        <v>211</v>
      </c>
      <c r="BM516" s="21" t="s">
        <v>1439</v>
      </c>
    </row>
    <row r="517" s="1" customFormat="1">
      <c r="B517" s="43"/>
      <c r="C517" s="71"/>
      <c r="D517" s="223" t="s">
        <v>144</v>
      </c>
      <c r="E517" s="71"/>
      <c r="F517" s="224" t="s">
        <v>1423</v>
      </c>
      <c r="G517" s="71"/>
      <c r="H517" s="71"/>
      <c r="I517" s="182"/>
      <c r="J517" s="71"/>
      <c r="K517" s="71"/>
      <c r="L517" s="69"/>
      <c r="M517" s="225"/>
      <c r="N517" s="44"/>
      <c r="O517" s="44"/>
      <c r="P517" s="44"/>
      <c r="Q517" s="44"/>
      <c r="R517" s="44"/>
      <c r="S517" s="44"/>
      <c r="T517" s="92"/>
      <c r="AT517" s="21" t="s">
        <v>144</v>
      </c>
      <c r="AU517" s="21" t="s">
        <v>87</v>
      </c>
    </row>
    <row r="518" s="11" customFormat="1">
      <c r="B518" s="236"/>
      <c r="C518" s="237"/>
      <c r="D518" s="223" t="s">
        <v>710</v>
      </c>
      <c r="E518" s="237"/>
      <c r="F518" s="239" t="s">
        <v>1440</v>
      </c>
      <c r="G518" s="237"/>
      <c r="H518" s="240">
        <v>69</v>
      </c>
      <c r="I518" s="241"/>
      <c r="J518" s="237"/>
      <c r="K518" s="237"/>
      <c r="L518" s="242"/>
      <c r="M518" s="243"/>
      <c r="N518" s="244"/>
      <c r="O518" s="244"/>
      <c r="P518" s="244"/>
      <c r="Q518" s="244"/>
      <c r="R518" s="244"/>
      <c r="S518" s="244"/>
      <c r="T518" s="245"/>
      <c r="AT518" s="246" t="s">
        <v>710</v>
      </c>
      <c r="AU518" s="246" t="s">
        <v>87</v>
      </c>
      <c r="AV518" s="11" t="s">
        <v>87</v>
      </c>
      <c r="AW518" s="11" t="s">
        <v>6</v>
      </c>
      <c r="AX518" s="11" t="s">
        <v>24</v>
      </c>
      <c r="AY518" s="246" t="s">
        <v>135</v>
      </c>
    </row>
    <row r="519" s="10" customFormat="1" ht="29.88" customHeight="1">
      <c r="B519" s="195"/>
      <c r="C519" s="196"/>
      <c r="D519" s="197" t="s">
        <v>75</v>
      </c>
      <c r="E519" s="209" t="s">
        <v>1441</v>
      </c>
      <c r="F519" s="209" t="s">
        <v>1442</v>
      </c>
      <c r="G519" s="196"/>
      <c r="H519" s="196"/>
      <c r="I519" s="199"/>
      <c r="J519" s="210">
        <f>BK519</f>
        <v>0</v>
      </c>
      <c r="K519" s="196"/>
      <c r="L519" s="201"/>
      <c r="M519" s="202"/>
      <c r="N519" s="203"/>
      <c r="O519" s="203"/>
      <c r="P519" s="204">
        <f>SUM(P520:P580)</f>
        <v>0</v>
      </c>
      <c r="Q519" s="203"/>
      <c r="R519" s="204">
        <f>SUM(R520:R580)</f>
        <v>48.819100979999995</v>
      </c>
      <c r="S519" s="203"/>
      <c r="T519" s="205">
        <f>SUM(T520:T580)</f>
        <v>93.099999999999994</v>
      </c>
      <c r="AR519" s="206" t="s">
        <v>87</v>
      </c>
      <c r="AT519" s="207" t="s">
        <v>75</v>
      </c>
      <c r="AU519" s="207" t="s">
        <v>24</v>
      </c>
      <c r="AY519" s="206" t="s">
        <v>135</v>
      </c>
      <c r="BK519" s="208">
        <f>SUM(BK520:BK580)</f>
        <v>0</v>
      </c>
    </row>
    <row r="520" s="1" customFormat="1" ht="16.5" customHeight="1">
      <c r="B520" s="43"/>
      <c r="C520" s="211" t="s">
        <v>1443</v>
      </c>
      <c r="D520" s="211" t="s">
        <v>137</v>
      </c>
      <c r="E520" s="212" t="s">
        <v>1444</v>
      </c>
      <c r="F520" s="213" t="s">
        <v>1445</v>
      </c>
      <c r="G520" s="214" t="s">
        <v>194</v>
      </c>
      <c r="H520" s="215">
        <v>65</v>
      </c>
      <c r="I520" s="216"/>
      <c r="J520" s="217">
        <f>ROUND(I520*H520,2)</f>
        <v>0</v>
      </c>
      <c r="K520" s="213" t="s">
        <v>141</v>
      </c>
      <c r="L520" s="69"/>
      <c r="M520" s="218" t="s">
        <v>22</v>
      </c>
      <c r="N520" s="219" t="s">
        <v>47</v>
      </c>
      <c r="O520" s="44"/>
      <c r="P520" s="220">
        <f>O520*H520</f>
        <v>0</v>
      </c>
      <c r="Q520" s="220">
        <v>0.00023499999999999999</v>
      </c>
      <c r="R520" s="220">
        <f>Q520*H520</f>
        <v>0.015275</v>
      </c>
      <c r="S520" s="220">
        <v>0</v>
      </c>
      <c r="T520" s="221">
        <f>S520*H520</f>
        <v>0</v>
      </c>
      <c r="AR520" s="21" t="s">
        <v>211</v>
      </c>
      <c r="AT520" s="21" t="s">
        <v>137</v>
      </c>
      <c r="AU520" s="21" t="s">
        <v>87</v>
      </c>
      <c r="AY520" s="21" t="s">
        <v>135</v>
      </c>
      <c r="BE520" s="222">
        <f>IF(N520="základní",J520,0)</f>
        <v>0</v>
      </c>
      <c r="BF520" s="222">
        <f>IF(N520="snížená",J520,0)</f>
        <v>0</v>
      </c>
      <c r="BG520" s="222">
        <f>IF(N520="zákl. přenesená",J520,0)</f>
        <v>0</v>
      </c>
      <c r="BH520" s="222">
        <f>IF(N520="sníž. přenesená",J520,0)</f>
        <v>0</v>
      </c>
      <c r="BI520" s="222">
        <f>IF(N520="nulová",J520,0)</f>
        <v>0</v>
      </c>
      <c r="BJ520" s="21" t="s">
        <v>24</v>
      </c>
      <c r="BK520" s="222">
        <f>ROUND(I520*H520,2)</f>
        <v>0</v>
      </c>
      <c r="BL520" s="21" t="s">
        <v>211</v>
      </c>
      <c r="BM520" s="21" t="s">
        <v>1446</v>
      </c>
    </row>
    <row r="521" s="1" customFormat="1" ht="16.5" customHeight="1">
      <c r="B521" s="43"/>
      <c r="C521" s="211" t="s">
        <v>1447</v>
      </c>
      <c r="D521" s="211" t="s">
        <v>137</v>
      </c>
      <c r="E521" s="212" t="s">
        <v>1448</v>
      </c>
      <c r="F521" s="213" t="s">
        <v>1449</v>
      </c>
      <c r="G521" s="214" t="s">
        <v>194</v>
      </c>
      <c r="H521" s="215">
        <v>150</v>
      </c>
      <c r="I521" s="216"/>
      <c r="J521" s="217">
        <f>ROUND(I521*H521,2)</f>
        <v>0</v>
      </c>
      <c r="K521" s="213" t="s">
        <v>141</v>
      </c>
      <c r="L521" s="69"/>
      <c r="M521" s="218" t="s">
        <v>22</v>
      </c>
      <c r="N521" s="219" t="s">
        <v>47</v>
      </c>
      <c r="O521" s="44"/>
      <c r="P521" s="220">
        <f>O521*H521</f>
        <v>0</v>
      </c>
      <c r="Q521" s="220">
        <v>0</v>
      </c>
      <c r="R521" s="220">
        <f>Q521*H521</f>
        <v>0</v>
      </c>
      <c r="S521" s="220">
        <v>0</v>
      </c>
      <c r="T521" s="221">
        <f>S521*H521</f>
        <v>0</v>
      </c>
      <c r="AR521" s="21" t="s">
        <v>211</v>
      </c>
      <c r="AT521" s="21" t="s">
        <v>137</v>
      </c>
      <c r="AU521" s="21" t="s">
        <v>87</v>
      </c>
      <c r="AY521" s="21" t="s">
        <v>135</v>
      </c>
      <c r="BE521" s="222">
        <f>IF(N521="základní",J521,0)</f>
        <v>0</v>
      </c>
      <c r="BF521" s="222">
        <f>IF(N521="snížená",J521,0)</f>
        <v>0</v>
      </c>
      <c r="BG521" s="222">
        <f>IF(N521="zákl. přenesená",J521,0)</f>
        <v>0</v>
      </c>
      <c r="BH521" s="222">
        <f>IF(N521="sníž. přenesená",J521,0)</f>
        <v>0</v>
      </c>
      <c r="BI521" s="222">
        <f>IF(N521="nulová",J521,0)</f>
        <v>0</v>
      </c>
      <c r="BJ521" s="21" t="s">
        <v>24</v>
      </c>
      <c r="BK521" s="222">
        <f>ROUND(I521*H521,2)</f>
        <v>0</v>
      </c>
      <c r="BL521" s="21" t="s">
        <v>211</v>
      </c>
      <c r="BM521" s="21" t="s">
        <v>1450</v>
      </c>
    </row>
    <row r="522" s="1" customFormat="1" ht="16.5" customHeight="1">
      <c r="B522" s="43"/>
      <c r="C522" s="211" t="s">
        <v>1451</v>
      </c>
      <c r="D522" s="211" t="s">
        <v>137</v>
      </c>
      <c r="E522" s="212" t="s">
        <v>1452</v>
      </c>
      <c r="F522" s="213" t="s">
        <v>1453</v>
      </c>
      <c r="G522" s="214" t="s">
        <v>811</v>
      </c>
      <c r="H522" s="215">
        <v>1200</v>
      </c>
      <c r="I522" s="216"/>
      <c r="J522" s="217">
        <f>ROUND(I522*H522,2)</f>
        <v>0</v>
      </c>
      <c r="K522" s="213" t="s">
        <v>141</v>
      </c>
      <c r="L522" s="69"/>
      <c r="M522" s="218" t="s">
        <v>22</v>
      </c>
      <c r="N522" s="219" t="s">
        <v>47</v>
      </c>
      <c r="O522" s="44"/>
      <c r="P522" s="220">
        <f>O522*H522</f>
        <v>0</v>
      </c>
      <c r="Q522" s="220">
        <v>0</v>
      </c>
      <c r="R522" s="220">
        <f>Q522*H522</f>
        <v>0</v>
      </c>
      <c r="S522" s="220">
        <v>0.001</v>
      </c>
      <c r="T522" s="221">
        <f>S522*H522</f>
        <v>1.2</v>
      </c>
      <c r="AR522" s="21" t="s">
        <v>211</v>
      </c>
      <c r="AT522" s="21" t="s">
        <v>137</v>
      </c>
      <c r="AU522" s="21" t="s">
        <v>87</v>
      </c>
      <c r="AY522" s="21" t="s">
        <v>135</v>
      </c>
      <c r="BE522" s="222">
        <f>IF(N522="základní",J522,0)</f>
        <v>0</v>
      </c>
      <c r="BF522" s="222">
        <f>IF(N522="snížená",J522,0)</f>
        <v>0</v>
      </c>
      <c r="BG522" s="222">
        <f>IF(N522="zákl. přenesená",J522,0)</f>
        <v>0</v>
      </c>
      <c r="BH522" s="222">
        <f>IF(N522="sníž. přenesená",J522,0)</f>
        <v>0</v>
      </c>
      <c r="BI522" s="222">
        <f>IF(N522="nulová",J522,0)</f>
        <v>0</v>
      </c>
      <c r="BJ522" s="21" t="s">
        <v>24</v>
      </c>
      <c r="BK522" s="222">
        <f>ROUND(I522*H522,2)</f>
        <v>0</v>
      </c>
      <c r="BL522" s="21" t="s">
        <v>211</v>
      </c>
      <c r="BM522" s="21" t="s">
        <v>1454</v>
      </c>
    </row>
    <row r="523" s="1" customFormat="1" ht="25.5" customHeight="1">
      <c r="B523" s="43"/>
      <c r="C523" s="211" t="s">
        <v>1455</v>
      </c>
      <c r="D523" s="211" t="s">
        <v>137</v>
      </c>
      <c r="E523" s="212" t="s">
        <v>1456</v>
      </c>
      <c r="F523" s="213" t="s">
        <v>1457</v>
      </c>
      <c r="G523" s="214" t="s">
        <v>811</v>
      </c>
      <c r="H523" s="215">
        <v>3500</v>
      </c>
      <c r="I523" s="216"/>
      <c r="J523" s="217">
        <f>ROUND(I523*H523,2)</f>
        <v>0</v>
      </c>
      <c r="K523" s="213" t="s">
        <v>141</v>
      </c>
      <c r="L523" s="69"/>
      <c r="M523" s="218" t="s">
        <v>22</v>
      </c>
      <c r="N523" s="219" t="s">
        <v>47</v>
      </c>
      <c r="O523" s="44"/>
      <c r="P523" s="220">
        <f>O523*H523</f>
        <v>0</v>
      </c>
      <c r="Q523" s="220">
        <v>0</v>
      </c>
      <c r="R523" s="220">
        <f>Q523*H523</f>
        <v>0</v>
      </c>
      <c r="S523" s="220">
        <v>0.001</v>
      </c>
      <c r="T523" s="221">
        <f>S523*H523</f>
        <v>3.5</v>
      </c>
      <c r="AR523" s="21" t="s">
        <v>211</v>
      </c>
      <c r="AT523" s="21" t="s">
        <v>137</v>
      </c>
      <c r="AU523" s="21" t="s">
        <v>87</v>
      </c>
      <c r="AY523" s="21" t="s">
        <v>135</v>
      </c>
      <c r="BE523" s="222">
        <f>IF(N523="základní",J523,0)</f>
        <v>0</v>
      </c>
      <c r="BF523" s="222">
        <f>IF(N523="snížená",J523,0)</f>
        <v>0</v>
      </c>
      <c r="BG523" s="222">
        <f>IF(N523="zákl. přenesená",J523,0)</f>
        <v>0</v>
      </c>
      <c r="BH523" s="222">
        <f>IF(N523="sníž. přenesená",J523,0)</f>
        <v>0</v>
      </c>
      <c r="BI523" s="222">
        <f>IF(N523="nulová",J523,0)</f>
        <v>0</v>
      </c>
      <c r="BJ523" s="21" t="s">
        <v>24</v>
      </c>
      <c r="BK523" s="222">
        <f>ROUND(I523*H523,2)</f>
        <v>0</v>
      </c>
      <c r="BL523" s="21" t="s">
        <v>211</v>
      </c>
      <c r="BM523" s="21" t="s">
        <v>1458</v>
      </c>
    </row>
    <row r="524" s="1" customFormat="1" ht="16.5" customHeight="1">
      <c r="B524" s="43"/>
      <c r="C524" s="211" t="s">
        <v>1459</v>
      </c>
      <c r="D524" s="211" t="s">
        <v>137</v>
      </c>
      <c r="E524" s="212" t="s">
        <v>1460</v>
      </c>
      <c r="F524" s="213" t="s">
        <v>1461</v>
      </c>
      <c r="G524" s="214" t="s">
        <v>811</v>
      </c>
      <c r="H524" s="215">
        <v>1200</v>
      </c>
      <c r="I524" s="216"/>
      <c r="J524" s="217">
        <f>ROUND(I524*H524,2)</f>
        <v>0</v>
      </c>
      <c r="K524" s="213" t="s">
        <v>141</v>
      </c>
      <c r="L524" s="69"/>
      <c r="M524" s="218" t="s">
        <v>22</v>
      </c>
      <c r="N524" s="219" t="s">
        <v>47</v>
      </c>
      <c r="O524" s="44"/>
      <c r="P524" s="220">
        <f>O524*H524</f>
        <v>0</v>
      </c>
      <c r="Q524" s="220">
        <v>0</v>
      </c>
      <c r="R524" s="220">
        <f>Q524*H524</f>
        <v>0</v>
      </c>
      <c r="S524" s="220">
        <v>0.001</v>
      </c>
      <c r="T524" s="221">
        <f>S524*H524</f>
        <v>1.2</v>
      </c>
      <c r="AR524" s="21" t="s">
        <v>211</v>
      </c>
      <c r="AT524" s="21" t="s">
        <v>137</v>
      </c>
      <c r="AU524" s="21" t="s">
        <v>87</v>
      </c>
      <c r="AY524" s="21" t="s">
        <v>135</v>
      </c>
      <c r="BE524" s="222">
        <f>IF(N524="základní",J524,0)</f>
        <v>0</v>
      </c>
      <c r="BF524" s="222">
        <f>IF(N524="snížená",J524,0)</f>
        <v>0</v>
      </c>
      <c r="BG524" s="222">
        <f>IF(N524="zákl. přenesená",J524,0)</f>
        <v>0</v>
      </c>
      <c r="BH524" s="222">
        <f>IF(N524="sníž. přenesená",J524,0)</f>
        <v>0</v>
      </c>
      <c r="BI524" s="222">
        <f>IF(N524="nulová",J524,0)</f>
        <v>0</v>
      </c>
      <c r="BJ524" s="21" t="s">
        <v>24</v>
      </c>
      <c r="BK524" s="222">
        <f>ROUND(I524*H524,2)</f>
        <v>0</v>
      </c>
      <c r="BL524" s="21" t="s">
        <v>211</v>
      </c>
      <c r="BM524" s="21" t="s">
        <v>1462</v>
      </c>
    </row>
    <row r="525" s="1" customFormat="1" ht="16.5" customHeight="1">
      <c r="B525" s="43"/>
      <c r="C525" s="211" t="s">
        <v>1463</v>
      </c>
      <c r="D525" s="211" t="s">
        <v>137</v>
      </c>
      <c r="E525" s="212" t="s">
        <v>1464</v>
      </c>
      <c r="F525" s="213" t="s">
        <v>1465</v>
      </c>
      <c r="G525" s="214" t="s">
        <v>811</v>
      </c>
      <c r="H525" s="215">
        <v>1600</v>
      </c>
      <c r="I525" s="216"/>
      <c r="J525" s="217">
        <f>ROUND(I525*H525,2)</f>
        <v>0</v>
      </c>
      <c r="K525" s="213" t="s">
        <v>141</v>
      </c>
      <c r="L525" s="69"/>
      <c r="M525" s="218" t="s">
        <v>22</v>
      </c>
      <c r="N525" s="219" t="s">
        <v>47</v>
      </c>
      <c r="O525" s="44"/>
      <c r="P525" s="220">
        <f>O525*H525</f>
        <v>0</v>
      </c>
      <c r="Q525" s="220">
        <v>0</v>
      </c>
      <c r="R525" s="220">
        <f>Q525*H525</f>
        <v>0</v>
      </c>
      <c r="S525" s="220">
        <v>0.001</v>
      </c>
      <c r="T525" s="221">
        <f>S525*H525</f>
        <v>1.6000000000000001</v>
      </c>
      <c r="AR525" s="21" t="s">
        <v>211</v>
      </c>
      <c r="AT525" s="21" t="s">
        <v>137</v>
      </c>
      <c r="AU525" s="21" t="s">
        <v>87</v>
      </c>
      <c r="AY525" s="21" t="s">
        <v>135</v>
      </c>
      <c r="BE525" s="222">
        <f>IF(N525="základní",J525,0)</f>
        <v>0</v>
      </c>
      <c r="BF525" s="222">
        <f>IF(N525="snížená",J525,0)</f>
        <v>0</v>
      </c>
      <c r="BG525" s="222">
        <f>IF(N525="zákl. přenesená",J525,0)</f>
        <v>0</v>
      </c>
      <c r="BH525" s="222">
        <f>IF(N525="sníž. přenesená",J525,0)</f>
        <v>0</v>
      </c>
      <c r="BI525" s="222">
        <f>IF(N525="nulová",J525,0)</f>
        <v>0</v>
      </c>
      <c r="BJ525" s="21" t="s">
        <v>24</v>
      </c>
      <c r="BK525" s="222">
        <f>ROUND(I525*H525,2)</f>
        <v>0</v>
      </c>
      <c r="BL525" s="21" t="s">
        <v>211</v>
      </c>
      <c r="BM525" s="21" t="s">
        <v>1466</v>
      </c>
    </row>
    <row r="526" s="1" customFormat="1" ht="25.5" customHeight="1">
      <c r="B526" s="43"/>
      <c r="C526" s="211" t="s">
        <v>1467</v>
      </c>
      <c r="D526" s="211" t="s">
        <v>137</v>
      </c>
      <c r="E526" s="212" t="s">
        <v>1468</v>
      </c>
      <c r="F526" s="213" t="s">
        <v>1469</v>
      </c>
      <c r="G526" s="214" t="s">
        <v>811</v>
      </c>
      <c r="H526" s="215">
        <v>1200</v>
      </c>
      <c r="I526" s="216"/>
      <c r="J526" s="217">
        <f>ROUND(I526*H526,2)</f>
        <v>0</v>
      </c>
      <c r="K526" s="213" t="s">
        <v>141</v>
      </c>
      <c r="L526" s="69"/>
      <c r="M526" s="218" t="s">
        <v>22</v>
      </c>
      <c r="N526" s="219" t="s">
        <v>47</v>
      </c>
      <c r="O526" s="44"/>
      <c r="P526" s="220">
        <f>O526*H526</f>
        <v>0</v>
      </c>
      <c r="Q526" s="220">
        <v>0</v>
      </c>
      <c r="R526" s="220">
        <f>Q526*H526</f>
        <v>0</v>
      </c>
      <c r="S526" s="220">
        <v>0</v>
      </c>
      <c r="T526" s="221">
        <f>S526*H526</f>
        <v>0</v>
      </c>
      <c r="AR526" s="21" t="s">
        <v>211</v>
      </c>
      <c r="AT526" s="21" t="s">
        <v>137</v>
      </c>
      <c r="AU526" s="21" t="s">
        <v>87</v>
      </c>
      <c r="AY526" s="21" t="s">
        <v>135</v>
      </c>
      <c r="BE526" s="222">
        <f>IF(N526="základní",J526,0)</f>
        <v>0</v>
      </c>
      <c r="BF526" s="222">
        <f>IF(N526="snížená",J526,0)</f>
        <v>0</v>
      </c>
      <c r="BG526" s="222">
        <f>IF(N526="zákl. přenesená",J526,0)</f>
        <v>0</v>
      </c>
      <c r="BH526" s="222">
        <f>IF(N526="sníž. přenesená",J526,0)</f>
        <v>0</v>
      </c>
      <c r="BI526" s="222">
        <f>IF(N526="nulová",J526,0)</f>
        <v>0</v>
      </c>
      <c r="BJ526" s="21" t="s">
        <v>24</v>
      </c>
      <c r="BK526" s="222">
        <f>ROUND(I526*H526,2)</f>
        <v>0</v>
      </c>
      <c r="BL526" s="21" t="s">
        <v>211</v>
      </c>
      <c r="BM526" s="21" t="s">
        <v>1470</v>
      </c>
    </row>
    <row r="527" s="1" customFormat="1">
      <c r="B527" s="43"/>
      <c r="C527" s="71"/>
      <c r="D527" s="223" t="s">
        <v>144</v>
      </c>
      <c r="E527" s="71"/>
      <c r="F527" s="224" t="s">
        <v>1471</v>
      </c>
      <c r="G527" s="71"/>
      <c r="H527" s="71"/>
      <c r="I527" s="182"/>
      <c r="J527" s="71"/>
      <c r="K527" s="71"/>
      <c r="L527" s="69"/>
      <c r="M527" s="225"/>
      <c r="N527" s="44"/>
      <c r="O527" s="44"/>
      <c r="P527" s="44"/>
      <c r="Q527" s="44"/>
      <c r="R527" s="44"/>
      <c r="S527" s="44"/>
      <c r="T527" s="92"/>
      <c r="AT527" s="21" t="s">
        <v>144</v>
      </c>
      <c r="AU527" s="21" t="s">
        <v>87</v>
      </c>
    </row>
    <row r="528" s="1" customFormat="1" ht="25.5" customHeight="1">
      <c r="B528" s="43"/>
      <c r="C528" s="211" t="s">
        <v>1472</v>
      </c>
      <c r="D528" s="211" t="s">
        <v>137</v>
      </c>
      <c r="E528" s="212" t="s">
        <v>1473</v>
      </c>
      <c r="F528" s="213" t="s">
        <v>1474</v>
      </c>
      <c r="G528" s="214" t="s">
        <v>811</v>
      </c>
      <c r="H528" s="215">
        <v>3500</v>
      </c>
      <c r="I528" s="216"/>
      <c r="J528" s="217">
        <f>ROUND(I528*H528,2)</f>
        <v>0</v>
      </c>
      <c r="K528" s="213" t="s">
        <v>141</v>
      </c>
      <c r="L528" s="69"/>
      <c r="M528" s="218" t="s">
        <v>22</v>
      </c>
      <c r="N528" s="219" t="s">
        <v>47</v>
      </c>
      <c r="O528" s="44"/>
      <c r="P528" s="220">
        <f>O528*H528</f>
        <v>0</v>
      </c>
      <c r="Q528" s="220">
        <v>0</v>
      </c>
      <c r="R528" s="220">
        <f>Q528*H528</f>
        <v>0</v>
      </c>
      <c r="S528" s="220">
        <v>0</v>
      </c>
      <c r="T528" s="221">
        <f>S528*H528</f>
        <v>0</v>
      </c>
      <c r="AR528" s="21" t="s">
        <v>211</v>
      </c>
      <c r="AT528" s="21" t="s">
        <v>137</v>
      </c>
      <c r="AU528" s="21" t="s">
        <v>87</v>
      </c>
      <c r="AY528" s="21" t="s">
        <v>135</v>
      </c>
      <c r="BE528" s="222">
        <f>IF(N528="základní",J528,0)</f>
        <v>0</v>
      </c>
      <c r="BF528" s="222">
        <f>IF(N528="snížená",J528,0)</f>
        <v>0</v>
      </c>
      <c r="BG528" s="222">
        <f>IF(N528="zákl. přenesená",J528,0)</f>
        <v>0</v>
      </c>
      <c r="BH528" s="222">
        <f>IF(N528="sníž. přenesená",J528,0)</f>
        <v>0</v>
      </c>
      <c r="BI528" s="222">
        <f>IF(N528="nulová",J528,0)</f>
        <v>0</v>
      </c>
      <c r="BJ528" s="21" t="s">
        <v>24</v>
      </c>
      <c r="BK528" s="222">
        <f>ROUND(I528*H528,2)</f>
        <v>0</v>
      </c>
      <c r="BL528" s="21" t="s">
        <v>211</v>
      </c>
      <c r="BM528" s="21" t="s">
        <v>1475</v>
      </c>
    </row>
    <row r="529" s="1" customFormat="1" ht="16.5" customHeight="1">
      <c r="B529" s="43"/>
      <c r="C529" s="211" t="s">
        <v>1476</v>
      </c>
      <c r="D529" s="211" t="s">
        <v>137</v>
      </c>
      <c r="E529" s="212" t="s">
        <v>1477</v>
      </c>
      <c r="F529" s="213" t="s">
        <v>1478</v>
      </c>
      <c r="G529" s="214" t="s">
        <v>811</v>
      </c>
      <c r="H529" s="215">
        <v>1200</v>
      </c>
      <c r="I529" s="216"/>
      <c r="J529" s="217">
        <f>ROUND(I529*H529,2)</f>
        <v>0</v>
      </c>
      <c r="K529" s="213" t="s">
        <v>141</v>
      </c>
      <c r="L529" s="69"/>
      <c r="M529" s="218" t="s">
        <v>22</v>
      </c>
      <c r="N529" s="219" t="s">
        <v>47</v>
      </c>
      <c r="O529" s="44"/>
      <c r="P529" s="220">
        <f>O529*H529</f>
        <v>0</v>
      </c>
      <c r="Q529" s="220">
        <v>0</v>
      </c>
      <c r="R529" s="220">
        <f>Q529*H529</f>
        <v>0</v>
      </c>
      <c r="S529" s="220">
        <v>0</v>
      </c>
      <c r="T529" s="221">
        <f>S529*H529</f>
        <v>0</v>
      </c>
      <c r="AR529" s="21" t="s">
        <v>211</v>
      </c>
      <c r="AT529" s="21" t="s">
        <v>137</v>
      </c>
      <c r="AU529" s="21" t="s">
        <v>87</v>
      </c>
      <c r="AY529" s="21" t="s">
        <v>135</v>
      </c>
      <c r="BE529" s="222">
        <f>IF(N529="základní",J529,0)</f>
        <v>0</v>
      </c>
      <c r="BF529" s="222">
        <f>IF(N529="snížená",J529,0)</f>
        <v>0</v>
      </c>
      <c r="BG529" s="222">
        <f>IF(N529="zákl. přenesená",J529,0)</f>
        <v>0</v>
      </c>
      <c r="BH529" s="222">
        <f>IF(N529="sníž. přenesená",J529,0)</f>
        <v>0</v>
      </c>
      <c r="BI529" s="222">
        <f>IF(N529="nulová",J529,0)</f>
        <v>0</v>
      </c>
      <c r="BJ529" s="21" t="s">
        <v>24</v>
      </c>
      <c r="BK529" s="222">
        <f>ROUND(I529*H529,2)</f>
        <v>0</v>
      </c>
      <c r="BL529" s="21" t="s">
        <v>211</v>
      </c>
      <c r="BM529" s="21" t="s">
        <v>1479</v>
      </c>
    </row>
    <row r="530" s="1" customFormat="1" ht="16.5" customHeight="1">
      <c r="B530" s="43"/>
      <c r="C530" s="211" t="s">
        <v>1480</v>
      </c>
      <c r="D530" s="211" t="s">
        <v>137</v>
      </c>
      <c r="E530" s="212" t="s">
        <v>1481</v>
      </c>
      <c r="F530" s="213" t="s">
        <v>1482</v>
      </c>
      <c r="G530" s="214" t="s">
        <v>811</v>
      </c>
      <c r="H530" s="215">
        <v>1600</v>
      </c>
      <c r="I530" s="216"/>
      <c r="J530" s="217">
        <f>ROUND(I530*H530,2)</f>
        <v>0</v>
      </c>
      <c r="K530" s="213" t="s">
        <v>141</v>
      </c>
      <c r="L530" s="69"/>
      <c r="M530" s="218" t="s">
        <v>22</v>
      </c>
      <c r="N530" s="219" t="s">
        <v>47</v>
      </c>
      <c r="O530" s="44"/>
      <c r="P530" s="220">
        <f>O530*H530</f>
        <v>0</v>
      </c>
      <c r="Q530" s="220">
        <v>0</v>
      </c>
      <c r="R530" s="220">
        <f>Q530*H530</f>
        <v>0</v>
      </c>
      <c r="S530" s="220">
        <v>0</v>
      </c>
      <c r="T530" s="221">
        <f>S530*H530</f>
        <v>0</v>
      </c>
      <c r="AR530" s="21" t="s">
        <v>211</v>
      </c>
      <c r="AT530" s="21" t="s">
        <v>137</v>
      </c>
      <c r="AU530" s="21" t="s">
        <v>87</v>
      </c>
      <c r="AY530" s="21" t="s">
        <v>135</v>
      </c>
      <c r="BE530" s="222">
        <f>IF(N530="základní",J530,0)</f>
        <v>0</v>
      </c>
      <c r="BF530" s="222">
        <f>IF(N530="snížená",J530,0)</f>
        <v>0</v>
      </c>
      <c r="BG530" s="222">
        <f>IF(N530="zákl. přenesená",J530,0)</f>
        <v>0</v>
      </c>
      <c r="BH530" s="222">
        <f>IF(N530="sníž. přenesená",J530,0)</f>
        <v>0</v>
      </c>
      <c r="BI530" s="222">
        <f>IF(N530="nulová",J530,0)</f>
        <v>0</v>
      </c>
      <c r="BJ530" s="21" t="s">
        <v>24</v>
      </c>
      <c r="BK530" s="222">
        <f>ROUND(I530*H530,2)</f>
        <v>0</v>
      </c>
      <c r="BL530" s="21" t="s">
        <v>211</v>
      </c>
      <c r="BM530" s="21" t="s">
        <v>1483</v>
      </c>
    </row>
    <row r="531" s="1" customFormat="1" ht="25.5" customHeight="1">
      <c r="B531" s="43"/>
      <c r="C531" s="211" t="s">
        <v>1484</v>
      </c>
      <c r="D531" s="211" t="s">
        <v>137</v>
      </c>
      <c r="E531" s="212" t="s">
        <v>1485</v>
      </c>
      <c r="F531" s="213" t="s">
        <v>1486</v>
      </c>
      <c r="G531" s="214" t="s">
        <v>811</v>
      </c>
      <c r="H531" s="215">
        <v>1200</v>
      </c>
      <c r="I531" s="216"/>
      <c r="J531" s="217">
        <f>ROUND(I531*H531,2)</f>
        <v>0</v>
      </c>
      <c r="K531" s="213" t="s">
        <v>141</v>
      </c>
      <c r="L531" s="69"/>
      <c r="M531" s="218" t="s">
        <v>22</v>
      </c>
      <c r="N531" s="219" t="s">
        <v>47</v>
      </c>
      <c r="O531" s="44"/>
      <c r="P531" s="220">
        <f>O531*H531</f>
        <v>0</v>
      </c>
      <c r="Q531" s="220">
        <v>0</v>
      </c>
      <c r="R531" s="220">
        <f>Q531*H531</f>
        <v>0</v>
      </c>
      <c r="S531" s="220">
        <v>0</v>
      </c>
      <c r="T531" s="221">
        <f>S531*H531</f>
        <v>0</v>
      </c>
      <c r="AR531" s="21" t="s">
        <v>211</v>
      </c>
      <c r="AT531" s="21" t="s">
        <v>137</v>
      </c>
      <c r="AU531" s="21" t="s">
        <v>87</v>
      </c>
      <c r="AY531" s="21" t="s">
        <v>135</v>
      </c>
      <c r="BE531" s="222">
        <f>IF(N531="základní",J531,0)</f>
        <v>0</v>
      </c>
      <c r="BF531" s="222">
        <f>IF(N531="snížená",J531,0)</f>
        <v>0</v>
      </c>
      <c r="BG531" s="222">
        <f>IF(N531="zákl. přenesená",J531,0)</f>
        <v>0</v>
      </c>
      <c r="BH531" s="222">
        <f>IF(N531="sníž. přenesená",J531,0)</f>
        <v>0</v>
      </c>
      <c r="BI531" s="222">
        <f>IF(N531="nulová",J531,0)</f>
        <v>0</v>
      </c>
      <c r="BJ531" s="21" t="s">
        <v>24</v>
      </c>
      <c r="BK531" s="222">
        <f>ROUND(I531*H531,2)</f>
        <v>0</v>
      </c>
      <c r="BL531" s="21" t="s">
        <v>211</v>
      </c>
      <c r="BM531" s="21" t="s">
        <v>1487</v>
      </c>
    </row>
    <row r="532" s="1" customFormat="1" ht="25.5" customHeight="1">
      <c r="B532" s="43"/>
      <c r="C532" s="211" t="s">
        <v>1488</v>
      </c>
      <c r="D532" s="211" t="s">
        <v>137</v>
      </c>
      <c r="E532" s="212" t="s">
        <v>1489</v>
      </c>
      <c r="F532" s="213" t="s">
        <v>1490</v>
      </c>
      <c r="G532" s="214" t="s">
        <v>811</v>
      </c>
      <c r="H532" s="215">
        <v>3500</v>
      </c>
      <c r="I532" s="216"/>
      <c r="J532" s="217">
        <f>ROUND(I532*H532,2)</f>
        <v>0</v>
      </c>
      <c r="K532" s="213" t="s">
        <v>141</v>
      </c>
      <c r="L532" s="69"/>
      <c r="M532" s="218" t="s">
        <v>22</v>
      </c>
      <c r="N532" s="219" t="s">
        <v>47</v>
      </c>
      <c r="O532" s="44"/>
      <c r="P532" s="220">
        <f>O532*H532</f>
        <v>0</v>
      </c>
      <c r="Q532" s="220">
        <v>0</v>
      </c>
      <c r="R532" s="220">
        <f>Q532*H532</f>
        <v>0</v>
      </c>
      <c r="S532" s="220">
        <v>0</v>
      </c>
      <c r="T532" s="221">
        <f>S532*H532</f>
        <v>0</v>
      </c>
      <c r="AR532" s="21" t="s">
        <v>211</v>
      </c>
      <c r="AT532" s="21" t="s">
        <v>137</v>
      </c>
      <c r="AU532" s="21" t="s">
        <v>87</v>
      </c>
      <c r="AY532" s="21" t="s">
        <v>135</v>
      </c>
      <c r="BE532" s="222">
        <f>IF(N532="základní",J532,0)</f>
        <v>0</v>
      </c>
      <c r="BF532" s="222">
        <f>IF(N532="snížená",J532,0)</f>
        <v>0</v>
      </c>
      <c r="BG532" s="222">
        <f>IF(N532="zákl. přenesená",J532,0)</f>
        <v>0</v>
      </c>
      <c r="BH532" s="222">
        <f>IF(N532="sníž. přenesená",J532,0)</f>
        <v>0</v>
      </c>
      <c r="BI532" s="222">
        <f>IF(N532="nulová",J532,0)</f>
        <v>0</v>
      </c>
      <c r="BJ532" s="21" t="s">
        <v>24</v>
      </c>
      <c r="BK532" s="222">
        <f>ROUND(I532*H532,2)</f>
        <v>0</v>
      </c>
      <c r="BL532" s="21" t="s">
        <v>211</v>
      </c>
      <c r="BM532" s="21" t="s">
        <v>1491</v>
      </c>
    </row>
    <row r="533" s="1" customFormat="1" ht="16.5" customHeight="1">
      <c r="B533" s="43"/>
      <c r="C533" s="211" t="s">
        <v>1492</v>
      </c>
      <c r="D533" s="211" t="s">
        <v>137</v>
      </c>
      <c r="E533" s="212" t="s">
        <v>1493</v>
      </c>
      <c r="F533" s="213" t="s">
        <v>1494</v>
      </c>
      <c r="G533" s="214" t="s">
        <v>811</v>
      </c>
      <c r="H533" s="215">
        <v>1200</v>
      </c>
      <c r="I533" s="216"/>
      <c r="J533" s="217">
        <f>ROUND(I533*H533,2)</f>
        <v>0</v>
      </c>
      <c r="K533" s="213" t="s">
        <v>141</v>
      </c>
      <c r="L533" s="69"/>
      <c r="M533" s="218" t="s">
        <v>22</v>
      </c>
      <c r="N533" s="219" t="s">
        <v>47</v>
      </c>
      <c r="O533" s="44"/>
      <c r="P533" s="220">
        <f>O533*H533</f>
        <v>0</v>
      </c>
      <c r="Q533" s="220">
        <v>0</v>
      </c>
      <c r="R533" s="220">
        <f>Q533*H533</f>
        <v>0</v>
      </c>
      <c r="S533" s="220">
        <v>0</v>
      </c>
      <c r="T533" s="221">
        <f>S533*H533</f>
        <v>0</v>
      </c>
      <c r="AR533" s="21" t="s">
        <v>211</v>
      </c>
      <c r="AT533" s="21" t="s">
        <v>137</v>
      </c>
      <c r="AU533" s="21" t="s">
        <v>87</v>
      </c>
      <c r="AY533" s="21" t="s">
        <v>135</v>
      </c>
      <c r="BE533" s="222">
        <f>IF(N533="základní",J533,0)</f>
        <v>0</v>
      </c>
      <c r="BF533" s="222">
        <f>IF(N533="snížená",J533,0)</f>
        <v>0</v>
      </c>
      <c r="BG533" s="222">
        <f>IF(N533="zákl. přenesená",J533,0)</f>
        <v>0</v>
      </c>
      <c r="BH533" s="222">
        <f>IF(N533="sníž. přenesená",J533,0)</f>
        <v>0</v>
      </c>
      <c r="BI533" s="222">
        <f>IF(N533="nulová",J533,0)</f>
        <v>0</v>
      </c>
      <c r="BJ533" s="21" t="s">
        <v>24</v>
      </c>
      <c r="BK533" s="222">
        <f>ROUND(I533*H533,2)</f>
        <v>0</v>
      </c>
      <c r="BL533" s="21" t="s">
        <v>211</v>
      </c>
      <c r="BM533" s="21" t="s">
        <v>1495</v>
      </c>
    </row>
    <row r="534" s="1" customFormat="1" ht="16.5" customHeight="1">
      <c r="B534" s="43"/>
      <c r="C534" s="211" t="s">
        <v>1496</v>
      </c>
      <c r="D534" s="211" t="s">
        <v>137</v>
      </c>
      <c r="E534" s="212" t="s">
        <v>1497</v>
      </c>
      <c r="F534" s="213" t="s">
        <v>1498</v>
      </c>
      <c r="G534" s="214" t="s">
        <v>811</v>
      </c>
      <c r="H534" s="215">
        <v>1600</v>
      </c>
      <c r="I534" s="216"/>
      <c r="J534" s="217">
        <f>ROUND(I534*H534,2)</f>
        <v>0</v>
      </c>
      <c r="K534" s="213" t="s">
        <v>141</v>
      </c>
      <c r="L534" s="69"/>
      <c r="M534" s="218" t="s">
        <v>22</v>
      </c>
      <c r="N534" s="219" t="s">
        <v>47</v>
      </c>
      <c r="O534" s="44"/>
      <c r="P534" s="220">
        <f>O534*H534</f>
        <v>0</v>
      </c>
      <c r="Q534" s="220">
        <v>0</v>
      </c>
      <c r="R534" s="220">
        <f>Q534*H534</f>
        <v>0</v>
      </c>
      <c r="S534" s="220">
        <v>0</v>
      </c>
      <c r="T534" s="221">
        <f>S534*H534</f>
        <v>0</v>
      </c>
      <c r="AR534" s="21" t="s">
        <v>211</v>
      </c>
      <c r="AT534" s="21" t="s">
        <v>137</v>
      </c>
      <c r="AU534" s="21" t="s">
        <v>87</v>
      </c>
      <c r="AY534" s="21" t="s">
        <v>135</v>
      </c>
      <c r="BE534" s="222">
        <f>IF(N534="základní",J534,0)</f>
        <v>0</v>
      </c>
      <c r="BF534" s="222">
        <f>IF(N534="snížená",J534,0)</f>
        <v>0</v>
      </c>
      <c r="BG534" s="222">
        <f>IF(N534="zákl. přenesená",J534,0)</f>
        <v>0</v>
      </c>
      <c r="BH534" s="222">
        <f>IF(N534="sníž. přenesená",J534,0)</f>
        <v>0</v>
      </c>
      <c r="BI534" s="222">
        <f>IF(N534="nulová",J534,0)</f>
        <v>0</v>
      </c>
      <c r="BJ534" s="21" t="s">
        <v>24</v>
      </c>
      <c r="BK534" s="222">
        <f>ROUND(I534*H534,2)</f>
        <v>0</v>
      </c>
      <c r="BL534" s="21" t="s">
        <v>211</v>
      </c>
      <c r="BM534" s="21" t="s">
        <v>1499</v>
      </c>
    </row>
    <row r="535" s="1" customFormat="1" ht="16.5" customHeight="1">
      <c r="B535" s="43"/>
      <c r="C535" s="226" t="s">
        <v>1500</v>
      </c>
      <c r="D535" s="226" t="s">
        <v>401</v>
      </c>
      <c r="E535" s="227" t="s">
        <v>1501</v>
      </c>
      <c r="F535" s="228" t="s">
        <v>1502</v>
      </c>
      <c r="G535" s="229" t="s">
        <v>338</v>
      </c>
      <c r="H535" s="230">
        <v>7.8799999999999999</v>
      </c>
      <c r="I535" s="231"/>
      <c r="J535" s="232">
        <f>ROUND(I535*H535,2)</f>
        <v>0</v>
      </c>
      <c r="K535" s="228" t="s">
        <v>22</v>
      </c>
      <c r="L535" s="233"/>
      <c r="M535" s="234" t="s">
        <v>22</v>
      </c>
      <c r="N535" s="235" t="s">
        <v>47</v>
      </c>
      <c r="O535" s="44"/>
      <c r="P535" s="220">
        <f>O535*H535</f>
        <v>0</v>
      </c>
      <c r="Q535" s="220">
        <v>1</v>
      </c>
      <c r="R535" s="220">
        <f>Q535*H535</f>
        <v>7.8799999999999999</v>
      </c>
      <c r="S535" s="220">
        <v>0</v>
      </c>
      <c r="T535" s="221">
        <f>S535*H535</f>
        <v>0</v>
      </c>
      <c r="AR535" s="21" t="s">
        <v>278</v>
      </c>
      <c r="AT535" s="21" t="s">
        <v>401</v>
      </c>
      <c r="AU535" s="21" t="s">
        <v>87</v>
      </c>
      <c r="AY535" s="21" t="s">
        <v>135</v>
      </c>
      <c r="BE535" s="222">
        <f>IF(N535="základní",J535,0)</f>
        <v>0</v>
      </c>
      <c r="BF535" s="222">
        <f>IF(N535="snížená",J535,0)</f>
        <v>0</v>
      </c>
      <c r="BG535" s="222">
        <f>IF(N535="zákl. přenesená",J535,0)</f>
        <v>0</v>
      </c>
      <c r="BH535" s="222">
        <f>IF(N535="sníž. přenesená",J535,0)</f>
        <v>0</v>
      </c>
      <c r="BI535" s="222">
        <f>IF(N535="nulová",J535,0)</f>
        <v>0</v>
      </c>
      <c r="BJ535" s="21" t="s">
        <v>24</v>
      </c>
      <c r="BK535" s="222">
        <f>ROUND(I535*H535,2)</f>
        <v>0</v>
      </c>
      <c r="BL535" s="21" t="s">
        <v>211</v>
      </c>
      <c r="BM535" s="21" t="s">
        <v>1503</v>
      </c>
    </row>
    <row r="536" s="1" customFormat="1">
      <c r="B536" s="43"/>
      <c r="C536" s="71"/>
      <c r="D536" s="223" t="s">
        <v>144</v>
      </c>
      <c r="E536" s="71"/>
      <c r="F536" s="224" t="s">
        <v>1504</v>
      </c>
      <c r="G536" s="71"/>
      <c r="H536" s="71"/>
      <c r="I536" s="182"/>
      <c r="J536" s="71"/>
      <c r="K536" s="71"/>
      <c r="L536" s="69"/>
      <c r="M536" s="225"/>
      <c r="N536" s="44"/>
      <c r="O536" s="44"/>
      <c r="P536" s="44"/>
      <c r="Q536" s="44"/>
      <c r="R536" s="44"/>
      <c r="S536" s="44"/>
      <c r="T536" s="92"/>
      <c r="AT536" s="21" t="s">
        <v>144</v>
      </c>
      <c r="AU536" s="21" t="s">
        <v>87</v>
      </c>
    </row>
    <row r="537" s="1" customFormat="1" ht="16.5" customHeight="1">
      <c r="B537" s="43"/>
      <c r="C537" s="211" t="s">
        <v>1505</v>
      </c>
      <c r="D537" s="211" t="s">
        <v>137</v>
      </c>
      <c r="E537" s="212" t="s">
        <v>1506</v>
      </c>
      <c r="F537" s="213" t="s">
        <v>1507</v>
      </c>
      <c r="G537" s="214" t="s">
        <v>140</v>
      </c>
      <c r="H537" s="215">
        <v>250</v>
      </c>
      <c r="I537" s="216"/>
      <c r="J537" s="217">
        <f>ROUND(I537*H537,2)</f>
        <v>0</v>
      </c>
      <c r="K537" s="213" t="s">
        <v>141</v>
      </c>
      <c r="L537" s="69"/>
      <c r="M537" s="218" t="s">
        <v>22</v>
      </c>
      <c r="N537" s="219" t="s">
        <v>47</v>
      </c>
      <c r="O537" s="44"/>
      <c r="P537" s="220">
        <f>O537*H537</f>
        <v>0</v>
      </c>
      <c r="Q537" s="220">
        <v>0.00036850000000000001</v>
      </c>
      <c r="R537" s="220">
        <f>Q537*H537</f>
        <v>0.092124999999999999</v>
      </c>
      <c r="S537" s="220">
        <v>0.059999999999999998</v>
      </c>
      <c r="T537" s="221">
        <f>S537*H537</f>
        <v>15</v>
      </c>
      <c r="AR537" s="21" t="s">
        <v>211</v>
      </c>
      <c r="AT537" s="21" t="s">
        <v>137</v>
      </c>
      <c r="AU537" s="21" t="s">
        <v>87</v>
      </c>
      <c r="AY537" s="21" t="s">
        <v>135</v>
      </c>
      <c r="BE537" s="222">
        <f>IF(N537="základní",J537,0)</f>
        <v>0</v>
      </c>
      <c r="BF537" s="222">
        <f>IF(N537="snížená",J537,0)</f>
        <v>0</v>
      </c>
      <c r="BG537" s="222">
        <f>IF(N537="zákl. přenesená",J537,0)</f>
        <v>0</v>
      </c>
      <c r="BH537" s="222">
        <f>IF(N537="sníž. přenesená",J537,0)</f>
        <v>0</v>
      </c>
      <c r="BI537" s="222">
        <f>IF(N537="nulová",J537,0)</f>
        <v>0</v>
      </c>
      <c r="BJ537" s="21" t="s">
        <v>24</v>
      </c>
      <c r="BK537" s="222">
        <f>ROUND(I537*H537,2)</f>
        <v>0</v>
      </c>
      <c r="BL537" s="21" t="s">
        <v>211</v>
      </c>
      <c r="BM537" s="21" t="s">
        <v>1508</v>
      </c>
    </row>
    <row r="538" s="1" customFormat="1" ht="16.5" customHeight="1">
      <c r="B538" s="43"/>
      <c r="C538" s="211" t="s">
        <v>1509</v>
      </c>
      <c r="D538" s="211" t="s">
        <v>137</v>
      </c>
      <c r="E538" s="212" t="s">
        <v>1510</v>
      </c>
      <c r="F538" s="213" t="s">
        <v>1511</v>
      </c>
      <c r="G538" s="214" t="s">
        <v>140</v>
      </c>
      <c r="H538" s="215">
        <v>480</v>
      </c>
      <c r="I538" s="216"/>
      <c r="J538" s="217">
        <f>ROUND(I538*H538,2)</f>
        <v>0</v>
      </c>
      <c r="K538" s="213" t="s">
        <v>141</v>
      </c>
      <c r="L538" s="69"/>
      <c r="M538" s="218" t="s">
        <v>22</v>
      </c>
      <c r="N538" s="219" t="s">
        <v>47</v>
      </c>
      <c r="O538" s="44"/>
      <c r="P538" s="220">
        <f>O538*H538</f>
        <v>0</v>
      </c>
      <c r="Q538" s="220">
        <v>0.00036850000000000001</v>
      </c>
      <c r="R538" s="220">
        <f>Q538*H538</f>
        <v>0.17688000000000001</v>
      </c>
      <c r="S538" s="220">
        <v>0.059999999999999998</v>
      </c>
      <c r="T538" s="221">
        <f>S538*H538</f>
        <v>28.799999999999997</v>
      </c>
      <c r="AR538" s="21" t="s">
        <v>211</v>
      </c>
      <c r="AT538" s="21" t="s">
        <v>137</v>
      </c>
      <c r="AU538" s="21" t="s">
        <v>87</v>
      </c>
      <c r="AY538" s="21" t="s">
        <v>135</v>
      </c>
      <c r="BE538" s="222">
        <f>IF(N538="základní",J538,0)</f>
        <v>0</v>
      </c>
      <c r="BF538" s="222">
        <f>IF(N538="snížená",J538,0)</f>
        <v>0</v>
      </c>
      <c r="BG538" s="222">
        <f>IF(N538="zákl. přenesená",J538,0)</f>
        <v>0</v>
      </c>
      <c r="BH538" s="222">
        <f>IF(N538="sníž. přenesená",J538,0)</f>
        <v>0</v>
      </c>
      <c r="BI538" s="222">
        <f>IF(N538="nulová",J538,0)</f>
        <v>0</v>
      </c>
      <c r="BJ538" s="21" t="s">
        <v>24</v>
      </c>
      <c r="BK538" s="222">
        <f>ROUND(I538*H538,2)</f>
        <v>0</v>
      </c>
      <c r="BL538" s="21" t="s">
        <v>211</v>
      </c>
      <c r="BM538" s="21" t="s">
        <v>1512</v>
      </c>
    </row>
    <row r="539" s="1" customFormat="1" ht="16.5" customHeight="1">
      <c r="B539" s="43"/>
      <c r="C539" s="211" t="s">
        <v>1513</v>
      </c>
      <c r="D539" s="211" t="s">
        <v>137</v>
      </c>
      <c r="E539" s="212" t="s">
        <v>1514</v>
      </c>
      <c r="F539" s="213" t="s">
        <v>1515</v>
      </c>
      <c r="G539" s="214" t="s">
        <v>140</v>
      </c>
      <c r="H539" s="215">
        <v>240</v>
      </c>
      <c r="I539" s="216"/>
      <c r="J539" s="217">
        <f>ROUND(I539*H539,2)</f>
        <v>0</v>
      </c>
      <c r="K539" s="213" t="s">
        <v>141</v>
      </c>
      <c r="L539" s="69"/>
      <c r="M539" s="218" t="s">
        <v>22</v>
      </c>
      <c r="N539" s="219" t="s">
        <v>47</v>
      </c>
      <c r="O539" s="44"/>
      <c r="P539" s="220">
        <f>O539*H539</f>
        <v>0</v>
      </c>
      <c r="Q539" s="220">
        <v>0.0023960000000000001</v>
      </c>
      <c r="R539" s="220">
        <f>Q539*H539</f>
        <v>0.57504</v>
      </c>
      <c r="S539" s="220">
        <v>0</v>
      </c>
      <c r="T539" s="221">
        <f>S539*H539</f>
        <v>0</v>
      </c>
      <c r="AR539" s="21" t="s">
        <v>211</v>
      </c>
      <c r="AT539" s="21" t="s">
        <v>137</v>
      </c>
      <c r="AU539" s="21" t="s">
        <v>87</v>
      </c>
      <c r="AY539" s="21" t="s">
        <v>135</v>
      </c>
      <c r="BE539" s="222">
        <f>IF(N539="základní",J539,0)</f>
        <v>0</v>
      </c>
      <c r="BF539" s="222">
        <f>IF(N539="snížená",J539,0)</f>
        <v>0</v>
      </c>
      <c r="BG539" s="222">
        <f>IF(N539="zákl. přenesená",J539,0)</f>
        <v>0</v>
      </c>
      <c r="BH539" s="222">
        <f>IF(N539="sníž. přenesená",J539,0)</f>
        <v>0</v>
      </c>
      <c r="BI539" s="222">
        <f>IF(N539="nulová",J539,0)</f>
        <v>0</v>
      </c>
      <c r="BJ539" s="21" t="s">
        <v>24</v>
      </c>
      <c r="BK539" s="222">
        <f>ROUND(I539*H539,2)</f>
        <v>0</v>
      </c>
      <c r="BL539" s="21" t="s">
        <v>211</v>
      </c>
      <c r="BM539" s="21" t="s">
        <v>1516</v>
      </c>
    </row>
    <row r="540" s="1" customFormat="1" ht="16.5" customHeight="1">
      <c r="B540" s="43"/>
      <c r="C540" s="211" t="s">
        <v>1517</v>
      </c>
      <c r="D540" s="211" t="s">
        <v>137</v>
      </c>
      <c r="E540" s="212" t="s">
        <v>1518</v>
      </c>
      <c r="F540" s="213" t="s">
        <v>1519</v>
      </c>
      <c r="G540" s="214" t="s">
        <v>140</v>
      </c>
      <c r="H540" s="215">
        <v>240</v>
      </c>
      <c r="I540" s="216"/>
      <c r="J540" s="217">
        <f>ROUND(I540*H540,2)</f>
        <v>0</v>
      </c>
      <c r="K540" s="213" t="s">
        <v>141</v>
      </c>
      <c r="L540" s="69"/>
      <c r="M540" s="218" t="s">
        <v>22</v>
      </c>
      <c r="N540" s="219" t="s">
        <v>47</v>
      </c>
      <c r="O540" s="44"/>
      <c r="P540" s="220">
        <f>O540*H540</f>
        <v>0</v>
      </c>
      <c r="Q540" s="220">
        <v>0.00077999999999999999</v>
      </c>
      <c r="R540" s="220">
        <f>Q540*H540</f>
        <v>0.18720000000000001</v>
      </c>
      <c r="S540" s="220">
        <v>0</v>
      </c>
      <c r="T540" s="221">
        <f>S540*H540</f>
        <v>0</v>
      </c>
      <c r="AR540" s="21" t="s">
        <v>211</v>
      </c>
      <c r="AT540" s="21" t="s">
        <v>137</v>
      </c>
      <c r="AU540" s="21" t="s">
        <v>87</v>
      </c>
      <c r="AY540" s="21" t="s">
        <v>135</v>
      </c>
      <c r="BE540" s="222">
        <f>IF(N540="základní",J540,0)</f>
        <v>0</v>
      </c>
      <c r="BF540" s="222">
        <f>IF(N540="snížená",J540,0)</f>
        <v>0</v>
      </c>
      <c r="BG540" s="222">
        <f>IF(N540="zákl. přenesená",J540,0)</f>
        <v>0</v>
      </c>
      <c r="BH540" s="222">
        <f>IF(N540="sníž. přenesená",J540,0)</f>
        <v>0</v>
      </c>
      <c r="BI540" s="222">
        <f>IF(N540="nulová",J540,0)</f>
        <v>0</v>
      </c>
      <c r="BJ540" s="21" t="s">
        <v>24</v>
      </c>
      <c r="BK540" s="222">
        <f>ROUND(I540*H540,2)</f>
        <v>0</v>
      </c>
      <c r="BL540" s="21" t="s">
        <v>211</v>
      </c>
      <c r="BM540" s="21" t="s">
        <v>1520</v>
      </c>
    </row>
    <row r="541" s="1" customFormat="1" ht="16.5" customHeight="1">
      <c r="B541" s="43"/>
      <c r="C541" s="211" t="s">
        <v>1521</v>
      </c>
      <c r="D541" s="211" t="s">
        <v>137</v>
      </c>
      <c r="E541" s="212" t="s">
        <v>1522</v>
      </c>
      <c r="F541" s="213" t="s">
        <v>1523</v>
      </c>
      <c r="G541" s="214" t="s">
        <v>140</v>
      </c>
      <c r="H541" s="215">
        <v>240</v>
      </c>
      <c r="I541" s="216"/>
      <c r="J541" s="217">
        <f>ROUND(I541*H541,2)</f>
        <v>0</v>
      </c>
      <c r="K541" s="213" t="s">
        <v>141</v>
      </c>
      <c r="L541" s="69"/>
      <c r="M541" s="218" t="s">
        <v>22</v>
      </c>
      <c r="N541" s="219" t="s">
        <v>47</v>
      </c>
      <c r="O541" s="44"/>
      <c r="P541" s="220">
        <f>O541*H541</f>
        <v>0</v>
      </c>
      <c r="Q541" s="220">
        <v>0.00060411999999999998</v>
      </c>
      <c r="R541" s="220">
        <f>Q541*H541</f>
        <v>0.1449888</v>
      </c>
      <c r="S541" s="220">
        <v>0</v>
      </c>
      <c r="T541" s="221">
        <f>S541*H541</f>
        <v>0</v>
      </c>
      <c r="AR541" s="21" t="s">
        <v>211</v>
      </c>
      <c r="AT541" s="21" t="s">
        <v>137</v>
      </c>
      <c r="AU541" s="21" t="s">
        <v>87</v>
      </c>
      <c r="AY541" s="21" t="s">
        <v>135</v>
      </c>
      <c r="BE541" s="222">
        <f>IF(N541="základní",J541,0)</f>
        <v>0</v>
      </c>
      <c r="BF541" s="222">
        <f>IF(N541="snížená",J541,0)</f>
        <v>0</v>
      </c>
      <c r="BG541" s="222">
        <f>IF(N541="zákl. přenesená",J541,0)</f>
        <v>0</v>
      </c>
      <c r="BH541" s="222">
        <f>IF(N541="sníž. přenesená",J541,0)</f>
        <v>0</v>
      </c>
      <c r="BI541" s="222">
        <f>IF(N541="nulová",J541,0)</f>
        <v>0</v>
      </c>
      <c r="BJ541" s="21" t="s">
        <v>24</v>
      </c>
      <c r="BK541" s="222">
        <f>ROUND(I541*H541,2)</f>
        <v>0</v>
      </c>
      <c r="BL541" s="21" t="s">
        <v>211</v>
      </c>
      <c r="BM541" s="21" t="s">
        <v>1524</v>
      </c>
    </row>
    <row r="542" s="1" customFormat="1">
      <c r="B542" s="43"/>
      <c r="C542" s="71"/>
      <c r="D542" s="223" t="s">
        <v>144</v>
      </c>
      <c r="E542" s="71"/>
      <c r="F542" s="224" t="s">
        <v>1525</v>
      </c>
      <c r="G542" s="71"/>
      <c r="H542" s="71"/>
      <c r="I542" s="182"/>
      <c r="J542" s="71"/>
      <c r="K542" s="71"/>
      <c r="L542" s="69"/>
      <c r="M542" s="225"/>
      <c r="N542" s="44"/>
      <c r="O542" s="44"/>
      <c r="P542" s="44"/>
      <c r="Q542" s="44"/>
      <c r="R542" s="44"/>
      <c r="S542" s="44"/>
      <c r="T542" s="92"/>
      <c r="AT542" s="21" t="s">
        <v>144</v>
      </c>
      <c r="AU542" s="21" t="s">
        <v>87</v>
      </c>
    </row>
    <row r="543" s="1" customFormat="1" ht="16.5" customHeight="1">
      <c r="B543" s="43"/>
      <c r="C543" s="211" t="s">
        <v>1526</v>
      </c>
      <c r="D543" s="211" t="s">
        <v>137</v>
      </c>
      <c r="E543" s="212" t="s">
        <v>1527</v>
      </c>
      <c r="F543" s="213" t="s">
        <v>1528</v>
      </c>
      <c r="G543" s="214" t="s">
        <v>140</v>
      </c>
      <c r="H543" s="215">
        <v>480</v>
      </c>
      <c r="I543" s="216"/>
      <c r="J543" s="217">
        <f>ROUND(I543*H543,2)</f>
        <v>0</v>
      </c>
      <c r="K543" s="213" t="s">
        <v>141</v>
      </c>
      <c r="L543" s="69"/>
      <c r="M543" s="218" t="s">
        <v>22</v>
      </c>
      <c r="N543" s="219" t="s">
        <v>47</v>
      </c>
      <c r="O543" s="44"/>
      <c r="P543" s="220">
        <f>O543*H543</f>
        <v>0</v>
      </c>
      <c r="Q543" s="220">
        <v>0.00060411999999999998</v>
      </c>
      <c r="R543" s="220">
        <f>Q543*H543</f>
        <v>0.2899776</v>
      </c>
      <c r="S543" s="220">
        <v>0</v>
      </c>
      <c r="T543" s="221">
        <f>S543*H543</f>
        <v>0</v>
      </c>
      <c r="AR543" s="21" t="s">
        <v>211</v>
      </c>
      <c r="AT543" s="21" t="s">
        <v>137</v>
      </c>
      <c r="AU543" s="21" t="s">
        <v>87</v>
      </c>
      <c r="AY543" s="21" t="s">
        <v>135</v>
      </c>
      <c r="BE543" s="222">
        <f>IF(N543="základní",J543,0)</f>
        <v>0</v>
      </c>
      <c r="BF543" s="222">
        <f>IF(N543="snížená",J543,0)</f>
        <v>0</v>
      </c>
      <c r="BG543" s="222">
        <f>IF(N543="zákl. přenesená",J543,0)</f>
        <v>0</v>
      </c>
      <c r="BH543" s="222">
        <f>IF(N543="sníž. přenesená",J543,0)</f>
        <v>0</v>
      </c>
      <c r="BI543" s="222">
        <f>IF(N543="nulová",J543,0)</f>
        <v>0</v>
      </c>
      <c r="BJ543" s="21" t="s">
        <v>24</v>
      </c>
      <c r="BK543" s="222">
        <f>ROUND(I543*H543,2)</f>
        <v>0</v>
      </c>
      <c r="BL543" s="21" t="s">
        <v>211</v>
      </c>
      <c r="BM543" s="21" t="s">
        <v>1529</v>
      </c>
    </row>
    <row r="544" s="1" customFormat="1" ht="16.5" customHeight="1">
      <c r="B544" s="43"/>
      <c r="C544" s="226" t="s">
        <v>1530</v>
      </c>
      <c r="D544" s="226" t="s">
        <v>401</v>
      </c>
      <c r="E544" s="227" t="s">
        <v>1531</v>
      </c>
      <c r="F544" s="228" t="s">
        <v>1532</v>
      </c>
      <c r="G544" s="229" t="s">
        <v>338</v>
      </c>
      <c r="H544" s="230">
        <v>25.050000000000001</v>
      </c>
      <c r="I544" s="231"/>
      <c r="J544" s="232">
        <f>ROUND(I544*H544,2)</f>
        <v>0</v>
      </c>
      <c r="K544" s="228" t="s">
        <v>141</v>
      </c>
      <c r="L544" s="233"/>
      <c r="M544" s="234" t="s">
        <v>22</v>
      </c>
      <c r="N544" s="235" t="s">
        <v>47</v>
      </c>
      <c r="O544" s="44"/>
      <c r="P544" s="220">
        <f>O544*H544</f>
        <v>0</v>
      </c>
      <c r="Q544" s="220">
        <v>1</v>
      </c>
      <c r="R544" s="220">
        <f>Q544*H544</f>
        <v>25.050000000000001</v>
      </c>
      <c r="S544" s="220">
        <v>0</v>
      </c>
      <c r="T544" s="221">
        <f>S544*H544</f>
        <v>0</v>
      </c>
      <c r="AR544" s="21" t="s">
        <v>278</v>
      </c>
      <c r="AT544" s="21" t="s">
        <v>401</v>
      </c>
      <c r="AU544" s="21" t="s">
        <v>87</v>
      </c>
      <c r="AY544" s="21" t="s">
        <v>135</v>
      </c>
      <c r="BE544" s="222">
        <f>IF(N544="základní",J544,0)</f>
        <v>0</v>
      </c>
      <c r="BF544" s="222">
        <f>IF(N544="snížená",J544,0)</f>
        <v>0</v>
      </c>
      <c r="BG544" s="222">
        <f>IF(N544="zákl. přenesená",J544,0)</f>
        <v>0</v>
      </c>
      <c r="BH544" s="222">
        <f>IF(N544="sníž. přenesená",J544,0)</f>
        <v>0</v>
      </c>
      <c r="BI544" s="222">
        <f>IF(N544="nulová",J544,0)</f>
        <v>0</v>
      </c>
      <c r="BJ544" s="21" t="s">
        <v>24</v>
      </c>
      <c r="BK544" s="222">
        <f>ROUND(I544*H544,2)</f>
        <v>0</v>
      </c>
      <c r="BL544" s="21" t="s">
        <v>211</v>
      </c>
      <c r="BM544" s="21" t="s">
        <v>1533</v>
      </c>
    </row>
    <row r="545" s="1" customFormat="1">
      <c r="B545" s="43"/>
      <c r="C545" s="71"/>
      <c r="D545" s="223" t="s">
        <v>144</v>
      </c>
      <c r="E545" s="71"/>
      <c r="F545" s="224" t="s">
        <v>1534</v>
      </c>
      <c r="G545" s="71"/>
      <c r="H545" s="71"/>
      <c r="I545" s="182"/>
      <c r="J545" s="71"/>
      <c r="K545" s="71"/>
      <c r="L545" s="69"/>
      <c r="M545" s="225"/>
      <c r="N545" s="44"/>
      <c r="O545" s="44"/>
      <c r="P545" s="44"/>
      <c r="Q545" s="44"/>
      <c r="R545" s="44"/>
      <c r="S545" s="44"/>
      <c r="T545" s="92"/>
      <c r="AT545" s="21" t="s">
        <v>144</v>
      </c>
      <c r="AU545" s="21" t="s">
        <v>87</v>
      </c>
    </row>
    <row r="546" s="1" customFormat="1" ht="25.5" customHeight="1">
      <c r="B546" s="43"/>
      <c r="C546" s="211" t="s">
        <v>1535</v>
      </c>
      <c r="D546" s="211" t="s">
        <v>137</v>
      </c>
      <c r="E546" s="212" t="s">
        <v>1536</v>
      </c>
      <c r="F546" s="213" t="s">
        <v>1537</v>
      </c>
      <c r="G546" s="214" t="s">
        <v>140</v>
      </c>
      <c r="H546" s="215">
        <v>890</v>
      </c>
      <c r="I546" s="216"/>
      <c r="J546" s="217">
        <f>ROUND(I546*H546,2)</f>
        <v>0</v>
      </c>
      <c r="K546" s="213" t="s">
        <v>22</v>
      </c>
      <c r="L546" s="69"/>
      <c r="M546" s="218" t="s">
        <v>22</v>
      </c>
      <c r="N546" s="219" t="s">
        <v>47</v>
      </c>
      <c r="O546" s="44"/>
      <c r="P546" s="220">
        <f>O546*H546</f>
        <v>0</v>
      </c>
      <c r="Q546" s="220">
        <v>0.00059999999999999995</v>
      </c>
      <c r="R546" s="220">
        <f>Q546*H546</f>
        <v>0.53399999999999992</v>
      </c>
      <c r="S546" s="220">
        <v>0</v>
      </c>
      <c r="T546" s="221">
        <f>S546*H546</f>
        <v>0</v>
      </c>
      <c r="AR546" s="21" t="s">
        <v>211</v>
      </c>
      <c r="AT546" s="21" t="s">
        <v>137</v>
      </c>
      <c r="AU546" s="21" t="s">
        <v>87</v>
      </c>
      <c r="AY546" s="21" t="s">
        <v>135</v>
      </c>
      <c r="BE546" s="222">
        <f>IF(N546="základní",J546,0)</f>
        <v>0</v>
      </c>
      <c r="BF546" s="222">
        <f>IF(N546="snížená",J546,0)</f>
        <v>0</v>
      </c>
      <c r="BG546" s="222">
        <f>IF(N546="zákl. přenesená",J546,0)</f>
        <v>0</v>
      </c>
      <c r="BH546" s="222">
        <f>IF(N546="sníž. přenesená",J546,0)</f>
        <v>0</v>
      </c>
      <c r="BI546" s="222">
        <f>IF(N546="nulová",J546,0)</f>
        <v>0</v>
      </c>
      <c r="BJ546" s="21" t="s">
        <v>24</v>
      </c>
      <c r="BK546" s="222">
        <f>ROUND(I546*H546,2)</f>
        <v>0</v>
      </c>
      <c r="BL546" s="21" t="s">
        <v>211</v>
      </c>
      <c r="BM546" s="21" t="s">
        <v>1538</v>
      </c>
    </row>
    <row r="547" s="1" customFormat="1" ht="16.5" customHeight="1">
      <c r="B547" s="43"/>
      <c r="C547" s="211" t="s">
        <v>1539</v>
      </c>
      <c r="D547" s="211" t="s">
        <v>137</v>
      </c>
      <c r="E547" s="212" t="s">
        <v>1540</v>
      </c>
      <c r="F547" s="213" t="s">
        <v>1541</v>
      </c>
      <c r="G547" s="214" t="s">
        <v>194</v>
      </c>
      <c r="H547" s="215">
        <v>250</v>
      </c>
      <c r="I547" s="216"/>
      <c r="J547" s="217">
        <f>ROUND(I547*H547,2)</f>
        <v>0</v>
      </c>
      <c r="K547" s="213" t="s">
        <v>141</v>
      </c>
      <c r="L547" s="69"/>
      <c r="M547" s="218" t="s">
        <v>22</v>
      </c>
      <c r="N547" s="219" t="s">
        <v>47</v>
      </c>
      <c r="O547" s="44"/>
      <c r="P547" s="220">
        <f>O547*H547</f>
        <v>0</v>
      </c>
      <c r="Q547" s="220">
        <v>8.3599999999999999E-05</v>
      </c>
      <c r="R547" s="220">
        <f>Q547*H547</f>
        <v>0.020899999999999998</v>
      </c>
      <c r="S547" s="220">
        <v>0.017999999999999999</v>
      </c>
      <c r="T547" s="221">
        <f>S547*H547</f>
        <v>4.5</v>
      </c>
      <c r="AR547" s="21" t="s">
        <v>211</v>
      </c>
      <c r="AT547" s="21" t="s">
        <v>137</v>
      </c>
      <c r="AU547" s="21" t="s">
        <v>87</v>
      </c>
      <c r="AY547" s="21" t="s">
        <v>135</v>
      </c>
      <c r="BE547" s="222">
        <f>IF(N547="základní",J547,0)</f>
        <v>0</v>
      </c>
      <c r="BF547" s="222">
        <f>IF(N547="snížená",J547,0)</f>
        <v>0</v>
      </c>
      <c r="BG547" s="222">
        <f>IF(N547="zákl. přenesená",J547,0)</f>
        <v>0</v>
      </c>
      <c r="BH547" s="222">
        <f>IF(N547="sníž. přenesená",J547,0)</f>
        <v>0</v>
      </c>
      <c r="BI547" s="222">
        <f>IF(N547="nulová",J547,0)</f>
        <v>0</v>
      </c>
      <c r="BJ547" s="21" t="s">
        <v>24</v>
      </c>
      <c r="BK547" s="222">
        <f>ROUND(I547*H547,2)</f>
        <v>0</v>
      </c>
      <c r="BL547" s="21" t="s">
        <v>211</v>
      </c>
      <c r="BM547" s="21" t="s">
        <v>1542</v>
      </c>
    </row>
    <row r="548" s="1" customFormat="1" ht="16.5" customHeight="1">
      <c r="B548" s="43"/>
      <c r="C548" s="211" t="s">
        <v>1543</v>
      </c>
      <c r="D548" s="211" t="s">
        <v>137</v>
      </c>
      <c r="E548" s="212" t="s">
        <v>1544</v>
      </c>
      <c r="F548" s="213" t="s">
        <v>1545</v>
      </c>
      <c r="G548" s="214" t="s">
        <v>811</v>
      </c>
      <c r="H548" s="215">
        <v>800</v>
      </c>
      <c r="I548" s="216"/>
      <c r="J548" s="217">
        <f>ROUND(I548*H548,2)</f>
        <v>0</v>
      </c>
      <c r="K548" s="213" t="s">
        <v>141</v>
      </c>
      <c r="L548" s="69"/>
      <c r="M548" s="218" t="s">
        <v>22</v>
      </c>
      <c r="N548" s="219" t="s">
        <v>47</v>
      </c>
      <c r="O548" s="44"/>
      <c r="P548" s="220">
        <f>O548*H548</f>
        <v>0</v>
      </c>
      <c r="Q548" s="220">
        <v>0</v>
      </c>
      <c r="R548" s="220">
        <f>Q548*H548</f>
        <v>0</v>
      </c>
      <c r="S548" s="220">
        <v>0.001</v>
      </c>
      <c r="T548" s="221">
        <f>S548*H548</f>
        <v>0.80000000000000004</v>
      </c>
      <c r="AR548" s="21" t="s">
        <v>211</v>
      </c>
      <c r="AT548" s="21" t="s">
        <v>137</v>
      </c>
      <c r="AU548" s="21" t="s">
        <v>87</v>
      </c>
      <c r="AY548" s="21" t="s">
        <v>135</v>
      </c>
      <c r="BE548" s="222">
        <f>IF(N548="základní",J548,0)</f>
        <v>0</v>
      </c>
      <c r="BF548" s="222">
        <f>IF(N548="snížená",J548,0)</f>
        <v>0</v>
      </c>
      <c r="BG548" s="222">
        <f>IF(N548="zákl. přenesená",J548,0)</f>
        <v>0</v>
      </c>
      <c r="BH548" s="222">
        <f>IF(N548="sníž. přenesená",J548,0)</f>
        <v>0</v>
      </c>
      <c r="BI548" s="222">
        <f>IF(N548="nulová",J548,0)</f>
        <v>0</v>
      </c>
      <c r="BJ548" s="21" t="s">
        <v>24</v>
      </c>
      <c r="BK548" s="222">
        <f>ROUND(I548*H548,2)</f>
        <v>0</v>
      </c>
      <c r="BL548" s="21" t="s">
        <v>211</v>
      </c>
      <c r="BM548" s="21" t="s">
        <v>1546</v>
      </c>
    </row>
    <row r="549" s="1" customFormat="1" ht="16.5" customHeight="1">
      <c r="B549" s="43"/>
      <c r="C549" s="211" t="s">
        <v>1547</v>
      </c>
      <c r="D549" s="211" t="s">
        <v>137</v>
      </c>
      <c r="E549" s="212" t="s">
        <v>1548</v>
      </c>
      <c r="F549" s="213" t="s">
        <v>1549</v>
      </c>
      <c r="G549" s="214" t="s">
        <v>811</v>
      </c>
      <c r="H549" s="215">
        <v>3500</v>
      </c>
      <c r="I549" s="216"/>
      <c r="J549" s="217">
        <f>ROUND(I549*H549,2)</f>
        <v>0</v>
      </c>
      <c r="K549" s="213" t="s">
        <v>141</v>
      </c>
      <c r="L549" s="69"/>
      <c r="M549" s="218" t="s">
        <v>22</v>
      </c>
      <c r="N549" s="219" t="s">
        <v>47</v>
      </c>
      <c r="O549" s="44"/>
      <c r="P549" s="220">
        <f>O549*H549</f>
        <v>0</v>
      </c>
      <c r="Q549" s="220">
        <v>0</v>
      </c>
      <c r="R549" s="220">
        <f>Q549*H549</f>
        <v>0</v>
      </c>
      <c r="S549" s="220">
        <v>0.001</v>
      </c>
      <c r="T549" s="221">
        <f>S549*H549</f>
        <v>3.5</v>
      </c>
      <c r="AR549" s="21" t="s">
        <v>211</v>
      </c>
      <c r="AT549" s="21" t="s">
        <v>137</v>
      </c>
      <c r="AU549" s="21" t="s">
        <v>87</v>
      </c>
      <c r="AY549" s="21" t="s">
        <v>135</v>
      </c>
      <c r="BE549" s="222">
        <f>IF(N549="základní",J549,0)</f>
        <v>0</v>
      </c>
      <c r="BF549" s="222">
        <f>IF(N549="snížená",J549,0)</f>
        <v>0</v>
      </c>
      <c r="BG549" s="222">
        <f>IF(N549="zákl. přenesená",J549,0)</f>
        <v>0</v>
      </c>
      <c r="BH549" s="222">
        <f>IF(N549="sníž. přenesená",J549,0)</f>
        <v>0</v>
      </c>
      <c r="BI549" s="222">
        <f>IF(N549="nulová",J549,0)</f>
        <v>0</v>
      </c>
      <c r="BJ549" s="21" t="s">
        <v>24</v>
      </c>
      <c r="BK549" s="222">
        <f>ROUND(I549*H549,2)</f>
        <v>0</v>
      </c>
      <c r="BL549" s="21" t="s">
        <v>211</v>
      </c>
      <c r="BM549" s="21" t="s">
        <v>1550</v>
      </c>
    </row>
    <row r="550" s="1" customFormat="1" ht="16.5" customHeight="1">
      <c r="B550" s="43"/>
      <c r="C550" s="211" t="s">
        <v>1551</v>
      </c>
      <c r="D550" s="211" t="s">
        <v>137</v>
      </c>
      <c r="E550" s="212" t="s">
        <v>1552</v>
      </c>
      <c r="F550" s="213" t="s">
        <v>1553</v>
      </c>
      <c r="G550" s="214" t="s">
        <v>811</v>
      </c>
      <c r="H550" s="215">
        <v>800</v>
      </c>
      <c r="I550" s="216"/>
      <c r="J550" s="217">
        <f>ROUND(I550*H550,2)</f>
        <v>0</v>
      </c>
      <c r="K550" s="213" t="s">
        <v>141</v>
      </c>
      <c r="L550" s="69"/>
      <c r="M550" s="218" t="s">
        <v>22</v>
      </c>
      <c r="N550" s="219" t="s">
        <v>47</v>
      </c>
      <c r="O550" s="44"/>
      <c r="P550" s="220">
        <f>O550*H550</f>
        <v>0</v>
      </c>
      <c r="Q550" s="220">
        <v>0</v>
      </c>
      <c r="R550" s="220">
        <f>Q550*H550</f>
        <v>0</v>
      </c>
      <c r="S550" s="220">
        <v>0</v>
      </c>
      <c r="T550" s="221">
        <f>S550*H550</f>
        <v>0</v>
      </c>
      <c r="AR550" s="21" t="s">
        <v>211</v>
      </c>
      <c r="AT550" s="21" t="s">
        <v>137</v>
      </c>
      <c r="AU550" s="21" t="s">
        <v>87</v>
      </c>
      <c r="AY550" s="21" t="s">
        <v>135</v>
      </c>
      <c r="BE550" s="222">
        <f>IF(N550="základní",J550,0)</f>
        <v>0</v>
      </c>
      <c r="BF550" s="222">
        <f>IF(N550="snížená",J550,0)</f>
        <v>0</v>
      </c>
      <c r="BG550" s="222">
        <f>IF(N550="zákl. přenesená",J550,0)</f>
        <v>0</v>
      </c>
      <c r="BH550" s="222">
        <f>IF(N550="sníž. přenesená",J550,0)</f>
        <v>0</v>
      </c>
      <c r="BI550" s="222">
        <f>IF(N550="nulová",J550,0)</f>
        <v>0</v>
      </c>
      <c r="BJ550" s="21" t="s">
        <v>24</v>
      </c>
      <c r="BK550" s="222">
        <f>ROUND(I550*H550,2)</f>
        <v>0</v>
      </c>
      <c r="BL550" s="21" t="s">
        <v>211</v>
      </c>
      <c r="BM550" s="21" t="s">
        <v>1554</v>
      </c>
    </row>
    <row r="551" s="1" customFormat="1">
      <c r="B551" s="43"/>
      <c r="C551" s="71"/>
      <c r="D551" s="223" t="s">
        <v>144</v>
      </c>
      <c r="E551" s="71"/>
      <c r="F551" s="224" t="s">
        <v>1555</v>
      </c>
      <c r="G551" s="71"/>
      <c r="H551" s="71"/>
      <c r="I551" s="182"/>
      <c r="J551" s="71"/>
      <c r="K551" s="71"/>
      <c r="L551" s="69"/>
      <c r="M551" s="225"/>
      <c r="N551" s="44"/>
      <c r="O551" s="44"/>
      <c r="P551" s="44"/>
      <c r="Q551" s="44"/>
      <c r="R551" s="44"/>
      <c r="S551" s="44"/>
      <c r="T551" s="92"/>
      <c r="AT551" s="21" t="s">
        <v>144</v>
      </c>
      <c r="AU551" s="21" t="s">
        <v>87</v>
      </c>
    </row>
    <row r="552" s="1" customFormat="1" ht="16.5" customHeight="1">
      <c r="B552" s="43"/>
      <c r="C552" s="211" t="s">
        <v>1556</v>
      </c>
      <c r="D552" s="211" t="s">
        <v>137</v>
      </c>
      <c r="E552" s="212" t="s">
        <v>1557</v>
      </c>
      <c r="F552" s="213" t="s">
        <v>1558</v>
      </c>
      <c r="G552" s="214" t="s">
        <v>811</v>
      </c>
      <c r="H552" s="215">
        <v>3500</v>
      </c>
      <c r="I552" s="216"/>
      <c r="J552" s="217">
        <f>ROUND(I552*H552,2)</f>
        <v>0</v>
      </c>
      <c r="K552" s="213" t="s">
        <v>141</v>
      </c>
      <c r="L552" s="69"/>
      <c r="M552" s="218" t="s">
        <v>22</v>
      </c>
      <c r="N552" s="219" t="s">
        <v>47</v>
      </c>
      <c r="O552" s="44"/>
      <c r="P552" s="220">
        <f>O552*H552</f>
        <v>0</v>
      </c>
      <c r="Q552" s="220">
        <v>0</v>
      </c>
      <c r="R552" s="220">
        <f>Q552*H552</f>
        <v>0</v>
      </c>
      <c r="S552" s="220">
        <v>0</v>
      </c>
      <c r="T552" s="221">
        <f>S552*H552</f>
        <v>0</v>
      </c>
      <c r="AR552" s="21" t="s">
        <v>211</v>
      </c>
      <c r="AT552" s="21" t="s">
        <v>137</v>
      </c>
      <c r="AU552" s="21" t="s">
        <v>87</v>
      </c>
      <c r="AY552" s="21" t="s">
        <v>135</v>
      </c>
      <c r="BE552" s="222">
        <f>IF(N552="základní",J552,0)</f>
        <v>0</v>
      </c>
      <c r="BF552" s="222">
        <f>IF(N552="snížená",J552,0)</f>
        <v>0</v>
      </c>
      <c r="BG552" s="222">
        <f>IF(N552="zákl. přenesená",J552,0)</f>
        <v>0</v>
      </c>
      <c r="BH552" s="222">
        <f>IF(N552="sníž. přenesená",J552,0)</f>
        <v>0</v>
      </c>
      <c r="BI552" s="222">
        <f>IF(N552="nulová",J552,0)</f>
        <v>0</v>
      </c>
      <c r="BJ552" s="21" t="s">
        <v>24</v>
      </c>
      <c r="BK552" s="222">
        <f>ROUND(I552*H552,2)</f>
        <v>0</v>
      </c>
      <c r="BL552" s="21" t="s">
        <v>211</v>
      </c>
      <c r="BM552" s="21" t="s">
        <v>1559</v>
      </c>
    </row>
    <row r="553" s="1" customFormat="1" ht="16.5" customHeight="1">
      <c r="B553" s="43"/>
      <c r="C553" s="211" t="s">
        <v>1560</v>
      </c>
      <c r="D553" s="211" t="s">
        <v>137</v>
      </c>
      <c r="E553" s="212" t="s">
        <v>1561</v>
      </c>
      <c r="F553" s="213" t="s">
        <v>1562</v>
      </c>
      <c r="G553" s="214" t="s">
        <v>811</v>
      </c>
      <c r="H553" s="215">
        <v>800</v>
      </c>
      <c r="I553" s="216"/>
      <c r="J553" s="217">
        <f>ROUND(I553*H553,2)</f>
        <v>0</v>
      </c>
      <c r="K553" s="213" t="s">
        <v>141</v>
      </c>
      <c r="L553" s="69"/>
      <c r="M553" s="218" t="s">
        <v>22</v>
      </c>
      <c r="N553" s="219" t="s">
        <v>47</v>
      </c>
      <c r="O553" s="44"/>
      <c r="P553" s="220">
        <f>O553*H553</f>
        <v>0</v>
      </c>
      <c r="Q553" s="220">
        <v>1.95E-05</v>
      </c>
      <c r="R553" s="220">
        <f>Q553*H553</f>
        <v>0.015599999999999999</v>
      </c>
      <c r="S553" s="220">
        <v>0</v>
      </c>
      <c r="T553" s="221">
        <f>S553*H553</f>
        <v>0</v>
      </c>
      <c r="AR553" s="21" t="s">
        <v>211</v>
      </c>
      <c r="AT553" s="21" t="s">
        <v>137</v>
      </c>
      <c r="AU553" s="21" t="s">
        <v>87</v>
      </c>
      <c r="AY553" s="21" t="s">
        <v>135</v>
      </c>
      <c r="BE553" s="222">
        <f>IF(N553="základní",J553,0)</f>
        <v>0</v>
      </c>
      <c r="BF553" s="222">
        <f>IF(N553="snížená",J553,0)</f>
        <v>0</v>
      </c>
      <c r="BG553" s="222">
        <f>IF(N553="zákl. přenesená",J553,0)</f>
        <v>0</v>
      </c>
      <c r="BH553" s="222">
        <f>IF(N553="sníž. přenesená",J553,0)</f>
        <v>0</v>
      </c>
      <c r="BI553" s="222">
        <f>IF(N553="nulová",J553,0)</f>
        <v>0</v>
      </c>
      <c r="BJ553" s="21" t="s">
        <v>24</v>
      </c>
      <c r="BK553" s="222">
        <f>ROUND(I553*H553,2)</f>
        <v>0</v>
      </c>
      <c r="BL553" s="21" t="s">
        <v>211</v>
      </c>
      <c r="BM553" s="21" t="s">
        <v>1563</v>
      </c>
    </row>
    <row r="554" s="1" customFormat="1" ht="16.5" customHeight="1">
      <c r="B554" s="43"/>
      <c r="C554" s="211" t="s">
        <v>1564</v>
      </c>
      <c r="D554" s="211" t="s">
        <v>137</v>
      </c>
      <c r="E554" s="212" t="s">
        <v>1565</v>
      </c>
      <c r="F554" s="213" t="s">
        <v>1566</v>
      </c>
      <c r="G554" s="214" t="s">
        <v>811</v>
      </c>
      <c r="H554" s="215">
        <v>3500</v>
      </c>
      <c r="I554" s="216"/>
      <c r="J554" s="217">
        <f>ROUND(I554*H554,2)</f>
        <v>0</v>
      </c>
      <c r="K554" s="213" t="s">
        <v>141</v>
      </c>
      <c r="L554" s="69"/>
      <c r="M554" s="218" t="s">
        <v>22</v>
      </c>
      <c r="N554" s="219" t="s">
        <v>47</v>
      </c>
      <c r="O554" s="44"/>
      <c r="P554" s="220">
        <f>O554*H554</f>
        <v>0</v>
      </c>
      <c r="Q554" s="220">
        <v>1.7159999999999998E-05</v>
      </c>
      <c r="R554" s="220">
        <f>Q554*H554</f>
        <v>0.060059999999999995</v>
      </c>
      <c r="S554" s="220">
        <v>0</v>
      </c>
      <c r="T554" s="221">
        <f>S554*H554</f>
        <v>0</v>
      </c>
      <c r="AR554" s="21" t="s">
        <v>211</v>
      </c>
      <c r="AT554" s="21" t="s">
        <v>137</v>
      </c>
      <c r="AU554" s="21" t="s">
        <v>87</v>
      </c>
      <c r="AY554" s="21" t="s">
        <v>135</v>
      </c>
      <c r="BE554" s="222">
        <f>IF(N554="základní",J554,0)</f>
        <v>0</v>
      </c>
      <c r="BF554" s="222">
        <f>IF(N554="snížená",J554,0)</f>
        <v>0</v>
      </c>
      <c r="BG554" s="222">
        <f>IF(N554="zákl. přenesená",J554,0)</f>
        <v>0</v>
      </c>
      <c r="BH554" s="222">
        <f>IF(N554="sníž. přenesená",J554,0)</f>
        <v>0</v>
      </c>
      <c r="BI554" s="222">
        <f>IF(N554="nulová",J554,0)</f>
        <v>0</v>
      </c>
      <c r="BJ554" s="21" t="s">
        <v>24</v>
      </c>
      <c r="BK554" s="222">
        <f>ROUND(I554*H554,2)</f>
        <v>0</v>
      </c>
      <c r="BL554" s="21" t="s">
        <v>211</v>
      </c>
      <c r="BM554" s="21" t="s">
        <v>1567</v>
      </c>
    </row>
    <row r="555" s="1" customFormat="1" ht="16.5" customHeight="1">
      <c r="B555" s="43"/>
      <c r="C555" s="226" t="s">
        <v>1568</v>
      </c>
      <c r="D555" s="226" t="s">
        <v>401</v>
      </c>
      <c r="E555" s="227" t="s">
        <v>1569</v>
      </c>
      <c r="F555" s="228" t="s">
        <v>1502</v>
      </c>
      <c r="G555" s="229" t="s">
        <v>338</v>
      </c>
      <c r="H555" s="230">
        <v>4.5149999999999997</v>
      </c>
      <c r="I555" s="231"/>
      <c r="J555" s="232">
        <f>ROUND(I555*H555,2)</f>
        <v>0</v>
      </c>
      <c r="K555" s="228" t="s">
        <v>22</v>
      </c>
      <c r="L555" s="233"/>
      <c r="M555" s="234" t="s">
        <v>22</v>
      </c>
      <c r="N555" s="235" t="s">
        <v>47</v>
      </c>
      <c r="O555" s="44"/>
      <c r="P555" s="220">
        <f>O555*H555</f>
        <v>0</v>
      </c>
      <c r="Q555" s="220">
        <v>1</v>
      </c>
      <c r="R555" s="220">
        <f>Q555*H555</f>
        <v>4.5149999999999997</v>
      </c>
      <c r="S555" s="220">
        <v>0</v>
      </c>
      <c r="T555" s="221">
        <f>S555*H555</f>
        <v>0</v>
      </c>
      <c r="AR555" s="21" t="s">
        <v>278</v>
      </c>
      <c r="AT555" s="21" t="s">
        <v>401</v>
      </c>
      <c r="AU555" s="21" t="s">
        <v>87</v>
      </c>
      <c r="AY555" s="21" t="s">
        <v>135</v>
      </c>
      <c r="BE555" s="222">
        <f>IF(N555="základní",J555,0)</f>
        <v>0</v>
      </c>
      <c r="BF555" s="222">
        <f>IF(N555="snížená",J555,0)</f>
        <v>0</v>
      </c>
      <c r="BG555" s="222">
        <f>IF(N555="zákl. přenesená",J555,0)</f>
        <v>0</v>
      </c>
      <c r="BH555" s="222">
        <f>IF(N555="sníž. přenesená",J555,0)</f>
        <v>0</v>
      </c>
      <c r="BI555" s="222">
        <f>IF(N555="nulová",J555,0)</f>
        <v>0</v>
      </c>
      <c r="BJ555" s="21" t="s">
        <v>24</v>
      </c>
      <c r="BK555" s="222">
        <f>ROUND(I555*H555,2)</f>
        <v>0</v>
      </c>
      <c r="BL555" s="21" t="s">
        <v>211</v>
      </c>
      <c r="BM555" s="21" t="s">
        <v>1570</v>
      </c>
    </row>
    <row r="556" s="1" customFormat="1">
      <c r="B556" s="43"/>
      <c r="C556" s="71"/>
      <c r="D556" s="223" t="s">
        <v>144</v>
      </c>
      <c r="E556" s="71"/>
      <c r="F556" s="224" t="s">
        <v>1504</v>
      </c>
      <c r="G556" s="71"/>
      <c r="H556" s="71"/>
      <c r="I556" s="182"/>
      <c r="J556" s="71"/>
      <c r="K556" s="71"/>
      <c r="L556" s="69"/>
      <c r="M556" s="225"/>
      <c r="N556" s="44"/>
      <c r="O556" s="44"/>
      <c r="P556" s="44"/>
      <c r="Q556" s="44"/>
      <c r="R556" s="44"/>
      <c r="S556" s="44"/>
      <c r="T556" s="92"/>
      <c r="AT556" s="21" t="s">
        <v>144</v>
      </c>
      <c r="AU556" s="21" t="s">
        <v>87</v>
      </c>
    </row>
    <row r="557" s="1" customFormat="1" ht="16.5" customHeight="1">
      <c r="B557" s="43"/>
      <c r="C557" s="211" t="s">
        <v>1571</v>
      </c>
      <c r="D557" s="211" t="s">
        <v>137</v>
      </c>
      <c r="E557" s="212" t="s">
        <v>1572</v>
      </c>
      <c r="F557" s="213" t="s">
        <v>1573</v>
      </c>
      <c r="G557" s="214" t="s">
        <v>140</v>
      </c>
      <c r="H557" s="215">
        <v>95</v>
      </c>
      <c r="I557" s="216"/>
      <c r="J557" s="217">
        <f>ROUND(I557*H557,2)</f>
        <v>0</v>
      </c>
      <c r="K557" s="213" t="s">
        <v>141</v>
      </c>
      <c r="L557" s="69"/>
      <c r="M557" s="218" t="s">
        <v>22</v>
      </c>
      <c r="N557" s="219" t="s">
        <v>47</v>
      </c>
      <c r="O557" s="44"/>
      <c r="P557" s="220">
        <f>O557*H557</f>
        <v>0</v>
      </c>
      <c r="Q557" s="220">
        <v>0</v>
      </c>
      <c r="R557" s="220">
        <f>Q557*H557</f>
        <v>0</v>
      </c>
      <c r="S557" s="220">
        <v>0.059999999999999998</v>
      </c>
      <c r="T557" s="221">
        <f>S557*H557</f>
        <v>5.7000000000000002</v>
      </c>
      <c r="AR557" s="21" t="s">
        <v>142</v>
      </c>
      <c r="AT557" s="21" t="s">
        <v>137</v>
      </c>
      <c r="AU557" s="21" t="s">
        <v>87</v>
      </c>
      <c r="AY557" s="21" t="s">
        <v>135</v>
      </c>
      <c r="BE557" s="222">
        <f>IF(N557="základní",J557,0)</f>
        <v>0</v>
      </c>
      <c r="BF557" s="222">
        <f>IF(N557="snížená",J557,0)</f>
        <v>0</v>
      </c>
      <c r="BG557" s="222">
        <f>IF(N557="zákl. přenesená",J557,0)</f>
        <v>0</v>
      </c>
      <c r="BH557" s="222">
        <f>IF(N557="sníž. přenesená",J557,0)</f>
        <v>0</v>
      </c>
      <c r="BI557" s="222">
        <f>IF(N557="nulová",J557,0)</f>
        <v>0</v>
      </c>
      <c r="BJ557" s="21" t="s">
        <v>24</v>
      </c>
      <c r="BK557" s="222">
        <f>ROUND(I557*H557,2)</f>
        <v>0</v>
      </c>
      <c r="BL557" s="21" t="s">
        <v>142</v>
      </c>
      <c r="BM557" s="21" t="s">
        <v>1574</v>
      </c>
    </row>
    <row r="558" s="1" customFormat="1" ht="16.5" customHeight="1">
      <c r="B558" s="43"/>
      <c r="C558" s="211" t="s">
        <v>1575</v>
      </c>
      <c r="D558" s="211" t="s">
        <v>137</v>
      </c>
      <c r="E558" s="212" t="s">
        <v>1576</v>
      </c>
      <c r="F558" s="213" t="s">
        <v>1577</v>
      </c>
      <c r="G558" s="214" t="s">
        <v>140</v>
      </c>
      <c r="H558" s="215">
        <v>95</v>
      </c>
      <c r="I558" s="216"/>
      <c r="J558" s="217">
        <f>ROUND(I558*H558,2)</f>
        <v>0</v>
      </c>
      <c r="K558" s="213" t="s">
        <v>141</v>
      </c>
      <c r="L558" s="69"/>
      <c r="M558" s="218" t="s">
        <v>22</v>
      </c>
      <c r="N558" s="219" t="s">
        <v>47</v>
      </c>
      <c r="O558" s="44"/>
      <c r="P558" s="220">
        <f>O558*H558</f>
        <v>0</v>
      </c>
      <c r="Q558" s="220">
        <v>0.0023284999999999998</v>
      </c>
      <c r="R558" s="220">
        <f>Q558*H558</f>
        <v>0.22120749999999997</v>
      </c>
      <c r="S558" s="220">
        <v>0</v>
      </c>
      <c r="T558" s="221">
        <f>S558*H558</f>
        <v>0</v>
      </c>
      <c r="AR558" s="21" t="s">
        <v>142</v>
      </c>
      <c r="AT558" s="21" t="s">
        <v>137</v>
      </c>
      <c r="AU558" s="21" t="s">
        <v>87</v>
      </c>
      <c r="AY558" s="21" t="s">
        <v>135</v>
      </c>
      <c r="BE558" s="222">
        <f>IF(N558="základní",J558,0)</f>
        <v>0</v>
      </c>
      <c r="BF558" s="222">
        <f>IF(N558="snížená",J558,0)</f>
        <v>0</v>
      </c>
      <c r="BG558" s="222">
        <f>IF(N558="zákl. přenesená",J558,0)</f>
        <v>0</v>
      </c>
      <c r="BH558" s="222">
        <f>IF(N558="sníž. přenesená",J558,0)</f>
        <v>0</v>
      </c>
      <c r="BI558" s="222">
        <f>IF(N558="nulová",J558,0)</f>
        <v>0</v>
      </c>
      <c r="BJ558" s="21" t="s">
        <v>24</v>
      </c>
      <c r="BK558" s="222">
        <f>ROUND(I558*H558,2)</f>
        <v>0</v>
      </c>
      <c r="BL558" s="21" t="s">
        <v>142</v>
      </c>
      <c r="BM558" s="21" t="s">
        <v>1578</v>
      </c>
    </row>
    <row r="559" s="1" customFormat="1">
      <c r="B559" s="43"/>
      <c r="C559" s="71"/>
      <c r="D559" s="223" t="s">
        <v>144</v>
      </c>
      <c r="E559" s="71"/>
      <c r="F559" s="224" t="s">
        <v>1579</v>
      </c>
      <c r="G559" s="71"/>
      <c r="H559" s="71"/>
      <c r="I559" s="182"/>
      <c r="J559" s="71"/>
      <c r="K559" s="71"/>
      <c r="L559" s="69"/>
      <c r="M559" s="225"/>
      <c r="N559" s="44"/>
      <c r="O559" s="44"/>
      <c r="P559" s="44"/>
      <c r="Q559" s="44"/>
      <c r="R559" s="44"/>
      <c r="S559" s="44"/>
      <c r="T559" s="92"/>
      <c r="AT559" s="21" t="s">
        <v>144</v>
      </c>
      <c r="AU559" s="21" t="s">
        <v>87</v>
      </c>
    </row>
    <row r="560" s="1" customFormat="1" ht="16.5" customHeight="1">
      <c r="B560" s="43"/>
      <c r="C560" s="211" t="s">
        <v>1580</v>
      </c>
      <c r="D560" s="211" t="s">
        <v>137</v>
      </c>
      <c r="E560" s="212" t="s">
        <v>1581</v>
      </c>
      <c r="F560" s="213" t="s">
        <v>1582</v>
      </c>
      <c r="G560" s="214" t="s">
        <v>140</v>
      </c>
      <c r="H560" s="215">
        <v>95</v>
      </c>
      <c r="I560" s="216"/>
      <c r="J560" s="217">
        <f>ROUND(I560*H560,2)</f>
        <v>0</v>
      </c>
      <c r="K560" s="213" t="s">
        <v>141</v>
      </c>
      <c r="L560" s="69"/>
      <c r="M560" s="218" t="s">
        <v>22</v>
      </c>
      <c r="N560" s="219" t="s">
        <v>47</v>
      </c>
      <c r="O560" s="44"/>
      <c r="P560" s="220">
        <f>O560*H560</f>
        <v>0</v>
      </c>
      <c r="Q560" s="220">
        <v>0.00081967200000000002</v>
      </c>
      <c r="R560" s="220">
        <f>Q560*H560</f>
        <v>0.077868840000000009</v>
      </c>
      <c r="S560" s="220">
        <v>0</v>
      </c>
      <c r="T560" s="221">
        <f>S560*H560</f>
        <v>0</v>
      </c>
      <c r="AR560" s="21" t="s">
        <v>142</v>
      </c>
      <c r="AT560" s="21" t="s">
        <v>137</v>
      </c>
      <c r="AU560" s="21" t="s">
        <v>87</v>
      </c>
      <c r="AY560" s="21" t="s">
        <v>135</v>
      </c>
      <c r="BE560" s="222">
        <f>IF(N560="základní",J560,0)</f>
        <v>0</v>
      </c>
      <c r="BF560" s="222">
        <f>IF(N560="snížená",J560,0)</f>
        <v>0</v>
      </c>
      <c r="BG560" s="222">
        <f>IF(N560="zákl. přenesená",J560,0)</f>
        <v>0</v>
      </c>
      <c r="BH560" s="222">
        <f>IF(N560="sníž. přenesená",J560,0)</f>
        <v>0</v>
      </c>
      <c r="BI560" s="222">
        <f>IF(N560="nulová",J560,0)</f>
        <v>0</v>
      </c>
      <c r="BJ560" s="21" t="s">
        <v>24</v>
      </c>
      <c r="BK560" s="222">
        <f>ROUND(I560*H560,2)</f>
        <v>0</v>
      </c>
      <c r="BL560" s="21" t="s">
        <v>142</v>
      </c>
      <c r="BM560" s="21" t="s">
        <v>1583</v>
      </c>
    </row>
    <row r="561" s="1" customFormat="1" ht="16.5" customHeight="1">
      <c r="B561" s="43"/>
      <c r="C561" s="226" t="s">
        <v>1584</v>
      </c>
      <c r="D561" s="226" t="s">
        <v>401</v>
      </c>
      <c r="E561" s="227" t="s">
        <v>1585</v>
      </c>
      <c r="F561" s="228" t="s">
        <v>1586</v>
      </c>
      <c r="G561" s="229" t="s">
        <v>338</v>
      </c>
      <c r="H561" s="230">
        <v>0.78000000000000003</v>
      </c>
      <c r="I561" s="231"/>
      <c r="J561" s="232">
        <f>ROUND(I561*H561,2)</f>
        <v>0</v>
      </c>
      <c r="K561" s="228" t="s">
        <v>141</v>
      </c>
      <c r="L561" s="233"/>
      <c r="M561" s="234" t="s">
        <v>22</v>
      </c>
      <c r="N561" s="235" t="s">
        <v>47</v>
      </c>
      <c r="O561" s="44"/>
      <c r="P561" s="220">
        <f>O561*H561</f>
        <v>0</v>
      </c>
      <c r="Q561" s="220">
        <v>1</v>
      </c>
      <c r="R561" s="220">
        <f>Q561*H561</f>
        <v>0.78000000000000003</v>
      </c>
      <c r="S561" s="220">
        <v>0</v>
      </c>
      <c r="T561" s="221">
        <f>S561*H561</f>
        <v>0</v>
      </c>
      <c r="AR561" s="21" t="s">
        <v>174</v>
      </c>
      <c r="AT561" s="21" t="s">
        <v>401</v>
      </c>
      <c r="AU561" s="21" t="s">
        <v>87</v>
      </c>
      <c r="AY561" s="21" t="s">
        <v>135</v>
      </c>
      <c r="BE561" s="222">
        <f>IF(N561="základní",J561,0)</f>
        <v>0</v>
      </c>
      <c r="BF561" s="222">
        <f>IF(N561="snížená",J561,0)</f>
        <v>0</v>
      </c>
      <c r="BG561" s="222">
        <f>IF(N561="zákl. přenesená",J561,0)</f>
        <v>0</v>
      </c>
      <c r="BH561" s="222">
        <f>IF(N561="sníž. přenesená",J561,0)</f>
        <v>0</v>
      </c>
      <c r="BI561" s="222">
        <f>IF(N561="nulová",J561,0)</f>
        <v>0</v>
      </c>
      <c r="BJ561" s="21" t="s">
        <v>24</v>
      </c>
      <c r="BK561" s="222">
        <f>ROUND(I561*H561,2)</f>
        <v>0</v>
      </c>
      <c r="BL561" s="21" t="s">
        <v>142</v>
      </c>
      <c r="BM561" s="21" t="s">
        <v>1587</v>
      </c>
    </row>
    <row r="562" s="1" customFormat="1">
      <c r="B562" s="43"/>
      <c r="C562" s="71"/>
      <c r="D562" s="223" t="s">
        <v>144</v>
      </c>
      <c r="E562" s="71"/>
      <c r="F562" s="224" t="s">
        <v>1588</v>
      </c>
      <c r="G562" s="71"/>
      <c r="H562" s="71"/>
      <c r="I562" s="182"/>
      <c r="J562" s="71"/>
      <c r="K562" s="71"/>
      <c r="L562" s="69"/>
      <c r="M562" s="225"/>
      <c r="N562" s="44"/>
      <c r="O562" s="44"/>
      <c r="P562" s="44"/>
      <c r="Q562" s="44"/>
      <c r="R562" s="44"/>
      <c r="S562" s="44"/>
      <c r="T562" s="92"/>
      <c r="AT562" s="21" t="s">
        <v>144</v>
      </c>
      <c r="AU562" s="21" t="s">
        <v>87</v>
      </c>
    </row>
    <row r="563" s="1" customFormat="1" ht="16.5" customHeight="1">
      <c r="B563" s="43"/>
      <c r="C563" s="211" t="s">
        <v>1589</v>
      </c>
      <c r="D563" s="211" t="s">
        <v>137</v>
      </c>
      <c r="E563" s="212" t="s">
        <v>1590</v>
      </c>
      <c r="F563" s="213" t="s">
        <v>1591</v>
      </c>
      <c r="G563" s="214" t="s">
        <v>140</v>
      </c>
      <c r="H563" s="215">
        <v>130</v>
      </c>
      <c r="I563" s="216"/>
      <c r="J563" s="217">
        <f>ROUND(I563*H563,2)</f>
        <v>0</v>
      </c>
      <c r="K563" s="213" t="s">
        <v>141</v>
      </c>
      <c r="L563" s="69"/>
      <c r="M563" s="218" t="s">
        <v>22</v>
      </c>
      <c r="N563" s="219" t="s">
        <v>47</v>
      </c>
      <c r="O563" s="44"/>
      <c r="P563" s="220">
        <f>O563*H563</f>
        <v>0</v>
      </c>
      <c r="Q563" s="220">
        <v>0</v>
      </c>
      <c r="R563" s="220">
        <f>Q563*H563</f>
        <v>0</v>
      </c>
      <c r="S563" s="220">
        <v>0.050000000000000003</v>
      </c>
      <c r="T563" s="221">
        <f>S563*H563</f>
        <v>6.5</v>
      </c>
      <c r="AR563" s="21" t="s">
        <v>142</v>
      </c>
      <c r="AT563" s="21" t="s">
        <v>137</v>
      </c>
      <c r="AU563" s="21" t="s">
        <v>87</v>
      </c>
      <c r="AY563" s="21" t="s">
        <v>135</v>
      </c>
      <c r="BE563" s="222">
        <f>IF(N563="základní",J563,0)</f>
        <v>0</v>
      </c>
      <c r="BF563" s="222">
        <f>IF(N563="snížená",J563,0)</f>
        <v>0</v>
      </c>
      <c r="BG563" s="222">
        <f>IF(N563="zákl. přenesená",J563,0)</f>
        <v>0</v>
      </c>
      <c r="BH563" s="222">
        <f>IF(N563="sníž. přenesená",J563,0)</f>
        <v>0</v>
      </c>
      <c r="BI563" s="222">
        <f>IF(N563="nulová",J563,0)</f>
        <v>0</v>
      </c>
      <c r="BJ563" s="21" t="s">
        <v>24</v>
      </c>
      <c r="BK563" s="222">
        <f>ROUND(I563*H563,2)</f>
        <v>0</v>
      </c>
      <c r="BL563" s="21" t="s">
        <v>142</v>
      </c>
      <c r="BM563" s="21" t="s">
        <v>1592</v>
      </c>
    </row>
    <row r="564" s="1" customFormat="1" ht="16.5" customHeight="1">
      <c r="B564" s="43"/>
      <c r="C564" s="211" t="s">
        <v>1593</v>
      </c>
      <c r="D564" s="211" t="s">
        <v>137</v>
      </c>
      <c r="E564" s="212" t="s">
        <v>1594</v>
      </c>
      <c r="F564" s="213" t="s">
        <v>1595</v>
      </c>
      <c r="G564" s="214" t="s">
        <v>140</v>
      </c>
      <c r="H564" s="215">
        <v>220</v>
      </c>
      <c r="I564" s="216"/>
      <c r="J564" s="217">
        <f>ROUND(I564*H564,2)</f>
        <v>0</v>
      </c>
      <c r="K564" s="213" t="s">
        <v>141</v>
      </c>
      <c r="L564" s="69"/>
      <c r="M564" s="218" t="s">
        <v>22</v>
      </c>
      <c r="N564" s="219" t="s">
        <v>47</v>
      </c>
      <c r="O564" s="44"/>
      <c r="P564" s="220">
        <f>O564*H564</f>
        <v>0</v>
      </c>
      <c r="Q564" s="220">
        <v>0.0023284999999999998</v>
      </c>
      <c r="R564" s="220">
        <f>Q564*H564</f>
        <v>0.51227</v>
      </c>
      <c r="S564" s="220">
        <v>0</v>
      </c>
      <c r="T564" s="221">
        <f>S564*H564</f>
        <v>0</v>
      </c>
      <c r="AR564" s="21" t="s">
        <v>142</v>
      </c>
      <c r="AT564" s="21" t="s">
        <v>137</v>
      </c>
      <c r="AU564" s="21" t="s">
        <v>87</v>
      </c>
      <c r="AY564" s="21" t="s">
        <v>135</v>
      </c>
      <c r="BE564" s="222">
        <f>IF(N564="základní",J564,0)</f>
        <v>0</v>
      </c>
      <c r="BF564" s="222">
        <f>IF(N564="snížená",J564,0)</f>
        <v>0</v>
      </c>
      <c r="BG564" s="222">
        <f>IF(N564="zákl. přenesená",J564,0)</f>
        <v>0</v>
      </c>
      <c r="BH564" s="222">
        <f>IF(N564="sníž. přenesená",J564,0)</f>
        <v>0</v>
      </c>
      <c r="BI564" s="222">
        <f>IF(N564="nulová",J564,0)</f>
        <v>0</v>
      </c>
      <c r="BJ564" s="21" t="s">
        <v>24</v>
      </c>
      <c r="BK564" s="222">
        <f>ROUND(I564*H564,2)</f>
        <v>0</v>
      </c>
      <c r="BL564" s="21" t="s">
        <v>142</v>
      </c>
      <c r="BM564" s="21" t="s">
        <v>1596</v>
      </c>
    </row>
    <row r="565" s="1" customFormat="1">
      <c r="B565" s="43"/>
      <c r="C565" s="71"/>
      <c r="D565" s="223" t="s">
        <v>144</v>
      </c>
      <c r="E565" s="71"/>
      <c r="F565" s="224" t="s">
        <v>1597</v>
      </c>
      <c r="G565" s="71"/>
      <c r="H565" s="71"/>
      <c r="I565" s="182"/>
      <c r="J565" s="71"/>
      <c r="K565" s="71"/>
      <c r="L565" s="69"/>
      <c r="M565" s="225"/>
      <c r="N565" s="44"/>
      <c r="O565" s="44"/>
      <c r="P565" s="44"/>
      <c r="Q565" s="44"/>
      <c r="R565" s="44"/>
      <c r="S565" s="44"/>
      <c r="T565" s="92"/>
      <c r="AT565" s="21" t="s">
        <v>144</v>
      </c>
      <c r="AU565" s="21" t="s">
        <v>87</v>
      </c>
    </row>
    <row r="566" s="1" customFormat="1" ht="16.5" customHeight="1">
      <c r="B566" s="43"/>
      <c r="C566" s="211" t="s">
        <v>1598</v>
      </c>
      <c r="D566" s="211" t="s">
        <v>137</v>
      </c>
      <c r="E566" s="212" t="s">
        <v>1599</v>
      </c>
      <c r="F566" s="213" t="s">
        <v>1600</v>
      </c>
      <c r="G566" s="214" t="s">
        <v>140</v>
      </c>
      <c r="H566" s="215">
        <v>220</v>
      </c>
      <c r="I566" s="216"/>
      <c r="J566" s="217">
        <f>ROUND(I566*H566,2)</f>
        <v>0</v>
      </c>
      <c r="K566" s="213" t="s">
        <v>141</v>
      </c>
      <c r="L566" s="69"/>
      <c r="M566" s="218" t="s">
        <v>22</v>
      </c>
      <c r="N566" s="219" t="s">
        <v>47</v>
      </c>
      <c r="O566" s="44"/>
      <c r="P566" s="220">
        <f>O566*H566</f>
        <v>0</v>
      </c>
      <c r="Q566" s="220">
        <v>0.00081967200000000002</v>
      </c>
      <c r="R566" s="220">
        <f>Q566*H566</f>
        <v>0.18032784000000002</v>
      </c>
      <c r="S566" s="220">
        <v>0</v>
      </c>
      <c r="T566" s="221">
        <f>S566*H566</f>
        <v>0</v>
      </c>
      <c r="AR566" s="21" t="s">
        <v>142</v>
      </c>
      <c r="AT566" s="21" t="s">
        <v>137</v>
      </c>
      <c r="AU566" s="21" t="s">
        <v>87</v>
      </c>
      <c r="AY566" s="21" t="s">
        <v>135</v>
      </c>
      <c r="BE566" s="222">
        <f>IF(N566="základní",J566,0)</f>
        <v>0</v>
      </c>
      <c r="BF566" s="222">
        <f>IF(N566="snížená",J566,0)</f>
        <v>0</v>
      </c>
      <c r="BG566" s="222">
        <f>IF(N566="zákl. přenesená",J566,0)</f>
        <v>0</v>
      </c>
      <c r="BH566" s="222">
        <f>IF(N566="sníž. přenesená",J566,0)</f>
        <v>0</v>
      </c>
      <c r="BI566" s="222">
        <f>IF(N566="nulová",J566,0)</f>
        <v>0</v>
      </c>
      <c r="BJ566" s="21" t="s">
        <v>24</v>
      </c>
      <c r="BK566" s="222">
        <f>ROUND(I566*H566,2)</f>
        <v>0</v>
      </c>
      <c r="BL566" s="21" t="s">
        <v>142</v>
      </c>
      <c r="BM566" s="21" t="s">
        <v>1601</v>
      </c>
    </row>
    <row r="567" s="1" customFormat="1" ht="16.5" customHeight="1">
      <c r="B567" s="43"/>
      <c r="C567" s="226" t="s">
        <v>1602</v>
      </c>
      <c r="D567" s="226" t="s">
        <v>401</v>
      </c>
      <c r="E567" s="227" t="s">
        <v>1603</v>
      </c>
      <c r="F567" s="228" t="s">
        <v>1604</v>
      </c>
      <c r="G567" s="229" t="s">
        <v>338</v>
      </c>
      <c r="H567" s="230">
        <v>0.14000000000000001</v>
      </c>
      <c r="I567" s="231"/>
      <c r="J567" s="232">
        <f>ROUND(I567*H567,2)</f>
        <v>0</v>
      </c>
      <c r="K567" s="228" t="s">
        <v>141</v>
      </c>
      <c r="L567" s="233"/>
      <c r="M567" s="234" t="s">
        <v>22</v>
      </c>
      <c r="N567" s="235" t="s">
        <v>47</v>
      </c>
      <c r="O567" s="44"/>
      <c r="P567" s="220">
        <f>O567*H567</f>
        <v>0</v>
      </c>
      <c r="Q567" s="220">
        <v>1</v>
      </c>
      <c r="R567" s="220">
        <f>Q567*H567</f>
        <v>0.14000000000000001</v>
      </c>
      <c r="S567" s="220">
        <v>0</v>
      </c>
      <c r="T567" s="221">
        <f>S567*H567</f>
        <v>0</v>
      </c>
      <c r="AR567" s="21" t="s">
        <v>174</v>
      </c>
      <c r="AT567" s="21" t="s">
        <v>401</v>
      </c>
      <c r="AU567" s="21" t="s">
        <v>87</v>
      </c>
      <c r="AY567" s="21" t="s">
        <v>135</v>
      </c>
      <c r="BE567" s="222">
        <f>IF(N567="základní",J567,0)</f>
        <v>0</v>
      </c>
      <c r="BF567" s="222">
        <f>IF(N567="snížená",J567,0)</f>
        <v>0</v>
      </c>
      <c r="BG567" s="222">
        <f>IF(N567="zákl. přenesená",J567,0)</f>
        <v>0</v>
      </c>
      <c r="BH567" s="222">
        <f>IF(N567="sníž. přenesená",J567,0)</f>
        <v>0</v>
      </c>
      <c r="BI567" s="222">
        <f>IF(N567="nulová",J567,0)</f>
        <v>0</v>
      </c>
      <c r="BJ567" s="21" t="s">
        <v>24</v>
      </c>
      <c r="BK567" s="222">
        <f>ROUND(I567*H567,2)</f>
        <v>0</v>
      </c>
      <c r="BL567" s="21" t="s">
        <v>142</v>
      </c>
      <c r="BM567" s="21" t="s">
        <v>1605</v>
      </c>
    </row>
    <row r="568" s="1" customFormat="1">
      <c r="B568" s="43"/>
      <c r="C568" s="71"/>
      <c r="D568" s="223" t="s">
        <v>144</v>
      </c>
      <c r="E568" s="71"/>
      <c r="F568" s="224" t="s">
        <v>1606</v>
      </c>
      <c r="G568" s="71"/>
      <c r="H568" s="71"/>
      <c r="I568" s="182"/>
      <c r="J568" s="71"/>
      <c r="K568" s="71"/>
      <c r="L568" s="69"/>
      <c r="M568" s="225"/>
      <c r="N568" s="44"/>
      <c r="O568" s="44"/>
      <c r="P568" s="44"/>
      <c r="Q568" s="44"/>
      <c r="R568" s="44"/>
      <c r="S568" s="44"/>
      <c r="T568" s="92"/>
      <c r="AT568" s="21" t="s">
        <v>144</v>
      </c>
      <c r="AU568" s="21" t="s">
        <v>87</v>
      </c>
    </row>
    <row r="569" s="1" customFormat="1" ht="25.5" customHeight="1">
      <c r="B569" s="43"/>
      <c r="C569" s="211" t="s">
        <v>1607</v>
      </c>
      <c r="D569" s="211" t="s">
        <v>137</v>
      </c>
      <c r="E569" s="212" t="s">
        <v>1608</v>
      </c>
      <c r="F569" s="213" t="s">
        <v>1609</v>
      </c>
      <c r="G569" s="214" t="s">
        <v>194</v>
      </c>
      <c r="H569" s="215">
        <v>240</v>
      </c>
      <c r="I569" s="216"/>
      <c r="J569" s="217">
        <f>ROUND(I569*H569,2)</f>
        <v>0</v>
      </c>
      <c r="K569" s="213" t="s">
        <v>141</v>
      </c>
      <c r="L569" s="69"/>
      <c r="M569" s="218" t="s">
        <v>22</v>
      </c>
      <c r="N569" s="219" t="s">
        <v>47</v>
      </c>
      <c r="O569" s="44"/>
      <c r="P569" s="220">
        <f>O569*H569</f>
        <v>0</v>
      </c>
      <c r="Q569" s="220">
        <v>0</v>
      </c>
      <c r="R569" s="220">
        <f>Q569*H569</f>
        <v>0</v>
      </c>
      <c r="S569" s="220">
        <v>0.064000000000000001</v>
      </c>
      <c r="T569" s="221">
        <f>S569*H569</f>
        <v>15.359999999999999</v>
      </c>
      <c r="AR569" s="21" t="s">
        <v>142</v>
      </c>
      <c r="AT569" s="21" t="s">
        <v>137</v>
      </c>
      <c r="AU569" s="21" t="s">
        <v>87</v>
      </c>
      <c r="AY569" s="21" t="s">
        <v>135</v>
      </c>
      <c r="BE569" s="222">
        <f>IF(N569="základní",J569,0)</f>
        <v>0</v>
      </c>
      <c r="BF569" s="222">
        <f>IF(N569="snížená",J569,0)</f>
        <v>0</v>
      </c>
      <c r="BG569" s="222">
        <f>IF(N569="zákl. přenesená",J569,0)</f>
        <v>0</v>
      </c>
      <c r="BH569" s="222">
        <f>IF(N569="sníž. přenesená",J569,0)</f>
        <v>0</v>
      </c>
      <c r="BI569" s="222">
        <f>IF(N569="nulová",J569,0)</f>
        <v>0</v>
      </c>
      <c r="BJ569" s="21" t="s">
        <v>24</v>
      </c>
      <c r="BK569" s="222">
        <f>ROUND(I569*H569,2)</f>
        <v>0</v>
      </c>
      <c r="BL569" s="21" t="s">
        <v>142</v>
      </c>
      <c r="BM569" s="21" t="s">
        <v>1610</v>
      </c>
    </row>
    <row r="570" s="1" customFormat="1">
      <c r="B570" s="43"/>
      <c r="C570" s="71"/>
      <c r="D570" s="223" t="s">
        <v>144</v>
      </c>
      <c r="E570" s="71"/>
      <c r="F570" s="224" t="s">
        <v>1611</v>
      </c>
      <c r="G570" s="71"/>
      <c r="H570" s="71"/>
      <c r="I570" s="182"/>
      <c r="J570" s="71"/>
      <c r="K570" s="71"/>
      <c r="L570" s="69"/>
      <c r="M570" s="225"/>
      <c r="N570" s="44"/>
      <c r="O570" s="44"/>
      <c r="P570" s="44"/>
      <c r="Q570" s="44"/>
      <c r="R570" s="44"/>
      <c r="S570" s="44"/>
      <c r="T570" s="92"/>
      <c r="AT570" s="21" t="s">
        <v>144</v>
      </c>
      <c r="AU570" s="21" t="s">
        <v>87</v>
      </c>
    </row>
    <row r="571" s="1" customFormat="1" ht="25.5" customHeight="1">
      <c r="B571" s="43"/>
      <c r="C571" s="211" t="s">
        <v>1612</v>
      </c>
      <c r="D571" s="211" t="s">
        <v>137</v>
      </c>
      <c r="E571" s="212" t="s">
        <v>1613</v>
      </c>
      <c r="F571" s="213" t="s">
        <v>1614</v>
      </c>
      <c r="G571" s="214" t="s">
        <v>194</v>
      </c>
      <c r="H571" s="215">
        <v>80</v>
      </c>
      <c r="I571" s="216"/>
      <c r="J571" s="217">
        <f>ROUND(I571*H571,2)</f>
        <v>0</v>
      </c>
      <c r="K571" s="213" t="s">
        <v>141</v>
      </c>
      <c r="L571" s="69"/>
      <c r="M571" s="218" t="s">
        <v>22</v>
      </c>
      <c r="N571" s="219" t="s">
        <v>47</v>
      </c>
      <c r="O571" s="44"/>
      <c r="P571" s="220">
        <f>O571*H571</f>
        <v>0</v>
      </c>
      <c r="Q571" s="220">
        <v>0</v>
      </c>
      <c r="R571" s="220">
        <f>Q571*H571</f>
        <v>0</v>
      </c>
      <c r="S571" s="220">
        <v>0.068000000000000005</v>
      </c>
      <c r="T571" s="221">
        <f>S571*H571</f>
        <v>5.4400000000000004</v>
      </c>
      <c r="AR571" s="21" t="s">
        <v>142</v>
      </c>
      <c r="AT571" s="21" t="s">
        <v>137</v>
      </c>
      <c r="AU571" s="21" t="s">
        <v>87</v>
      </c>
      <c r="AY571" s="21" t="s">
        <v>135</v>
      </c>
      <c r="BE571" s="222">
        <f>IF(N571="základní",J571,0)</f>
        <v>0</v>
      </c>
      <c r="BF571" s="222">
        <f>IF(N571="snížená",J571,0)</f>
        <v>0</v>
      </c>
      <c r="BG571" s="222">
        <f>IF(N571="zákl. přenesená",J571,0)</f>
        <v>0</v>
      </c>
      <c r="BH571" s="222">
        <f>IF(N571="sníž. přenesená",J571,0)</f>
        <v>0</v>
      </c>
      <c r="BI571" s="222">
        <f>IF(N571="nulová",J571,0)</f>
        <v>0</v>
      </c>
      <c r="BJ571" s="21" t="s">
        <v>24</v>
      </c>
      <c r="BK571" s="222">
        <f>ROUND(I571*H571,2)</f>
        <v>0</v>
      </c>
      <c r="BL571" s="21" t="s">
        <v>142</v>
      </c>
      <c r="BM571" s="21" t="s">
        <v>1615</v>
      </c>
    </row>
    <row r="572" s="1" customFormat="1">
      <c r="B572" s="43"/>
      <c r="C572" s="71"/>
      <c r="D572" s="223" t="s">
        <v>144</v>
      </c>
      <c r="E572" s="71"/>
      <c r="F572" s="224" t="s">
        <v>1616</v>
      </c>
      <c r="G572" s="71"/>
      <c r="H572" s="71"/>
      <c r="I572" s="182"/>
      <c r="J572" s="71"/>
      <c r="K572" s="71"/>
      <c r="L572" s="69"/>
      <c r="M572" s="225"/>
      <c r="N572" s="44"/>
      <c r="O572" s="44"/>
      <c r="P572" s="44"/>
      <c r="Q572" s="44"/>
      <c r="R572" s="44"/>
      <c r="S572" s="44"/>
      <c r="T572" s="92"/>
      <c r="AT572" s="21" t="s">
        <v>144</v>
      </c>
      <c r="AU572" s="21" t="s">
        <v>87</v>
      </c>
    </row>
    <row r="573" s="1" customFormat="1" ht="16.5" customHeight="1">
      <c r="B573" s="43"/>
      <c r="C573" s="211" t="s">
        <v>1617</v>
      </c>
      <c r="D573" s="211" t="s">
        <v>137</v>
      </c>
      <c r="E573" s="212" t="s">
        <v>1618</v>
      </c>
      <c r="F573" s="213" t="s">
        <v>1619</v>
      </c>
      <c r="G573" s="214" t="s">
        <v>194</v>
      </c>
      <c r="H573" s="215">
        <v>240</v>
      </c>
      <c r="I573" s="216"/>
      <c r="J573" s="217">
        <f>ROUND(I573*H573,2)</f>
        <v>0</v>
      </c>
      <c r="K573" s="213" t="s">
        <v>141</v>
      </c>
      <c r="L573" s="69"/>
      <c r="M573" s="218" t="s">
        <v>22</v>
      </c>
      <c r="N573" s="219" t="s">
        <v>47</v>
      </c>
      <c r="O573" s="44"/>
      <c r="P573" s="220">
        <f>O573*H573</f>
        <v>0</v>
      </c>
      <c r="Q573" s="220">
        <v>0.0022486699999999999</v>
      </c>
      <c r="R573" s="220">
        <f>Q573*H573</f>
        <v>0.53968079999999996</v>
      </c>
      <c r="S573" s="220">
        <v>0</v>
      </c>
      <c r="T573" s="221">
        <f>S573*H573</f>
        <v>0</v>
      </c>
      <c r="AR573" s="21" t="s">
        <v>142</v>
      </c>
      <c r="AT573" s="21" t="s">
        <v>137</v>
      </c>
      <c r="AU573" s="21" t="s">
        <v>87</v>
      </c>
      <c r="AY573" s="21" t="s">
        <v>135</v>
      </c>
      <c r="BE573" s="222">
        <f>IF(N573="základní",J573,0)</f>
        <v>0</v>
      </c>
      <c r="BF573" s="222">
        <f>IF(N573="snížená",J573,0)</f>
        <v>0</v>
      </c>
      <c r="BG573" s="222">
        <f>IF(N573="zákl. přenesená",J573,0)</f>
        <v>0</v>
      </c>
      <c r="BH573" s="222">
        <f>IF(N573="sníž. přenesená",J573,0)</f>
        <v>0</v>
      </c>
      <c r="BI573" s="222">
        <f>IF(N573="nulová",J573,0)</f>
        <v>0</v>
      </c>
      <c r="BJ573" s="21" t="s">
        <v>24</v>
      </c>
      <c r="BK573" s="222">
        <f>ROUND(I573*H573,2)</f>
        <v>0</v>
      </c>
      <c r="BL573" s="21" t="s">
        <v>142</v>
      </c>
      <c r="BM573" s="21" t="s">
        <v>1620</v>
      </c>
    </row>
    <row r="574" s="1" customFormat="1" ht="16.5" customHeight="1">
      <c r="B574" s="43"/>
      <c r="C574" s="211" t="s">
        <v>1621</v>
      </c>
      <c r="D574" s="211" t="s">
        <v>137</v>
      </c>
      <c r="E574" s="212" t="s">
        <v>1622</v>
      </c>
      <c r="F574" s="213" t="s">
        <v>1623</v>
      </c>
      <c r="G574" s="214" t="s">
        <v>194</v>
      </c>
      <c r="H574" s="215">
        <v>80</v>
      </c>
      <c r="I574" s="216"/>
      <c r="J574" s="217">
        <f>ROUND(I574*H574,2)</f>
        <v>0</v>
      </c>
      <c r="K574" s="213" t="s">
        <v>141</v>
      </c>
      <c r="L574" s="69"/>
      <c r="M574" s="218" t="s">
        <v>22</v>
      </c>
      <c r="N574" s="219" t="s">
        <v>47</v>
      </c>
      <c r="O574" s="44"/>
      <c r="P574" s="220">
        <f>O574*H574</f>
        <v>0</v>
      </c>
      <c r="Q574" s="220">
        <v>0.00182792</v>
      </c>
      <c r="R574" s="220">
        <f>Q574*H574</f>
        <v>0.14623359999999999</v>
      </c>
      <c r="S574" s="220">
        <v>0</v>
      </c>
      <c r="T574" s="221">
        <f>S574*H574</f>
        <v>0</v>
      </c>
      <c r="AR574" s="21" t="s">
        <v>142</v>
      </c>
      <c r="AT574" s="21" t="s">
        <v>137</v>
      </c>
      <c r="AU574" s="21" t="s">
        <v>87</v>
      </c>
      <c r="AY574" s="21" t="s">
        <v>135</v>
      </c>
      <c r="BE574" s="222">
        <f>IF(N574="základní",J574,0)</f>
        <v>0</v>
      </c>
      <c r="BF574" s="222">
        <f>IF(N574="snížená",J574,0)</f>
        <v>0</v>
      </c>
      <c r="BG574" s="222">
        <f>IF(N574="zákl. přenesená",J574,0)</f>
        <v>0</v>
      </c>
      <c r="BH574" s="222">
        <f>IF(N574="sníž. přenesená",J574,0)</f>
        <v>0</v>
      </c>
      <c r="BI574" s="222">
        <f>IF(N574="nulová",J574,0)</f>
        <v>0</v>
      </c>
      <c r="BJ574" s="21" t="s">
        <v>24</v>
      </c>
      <c r="BK574" s="222">
        <f>ROUND(I574*H574,2)</f>
        <v>0</v>
      </c>
      <c r="BL574" s="21" t="s">
        <v>142</v>
      </c>
      <c r="BM574" s="21" t="s">
        <v>1624</v>
      </c>
    </row>
    <row r="575" s="1" customFormat="1" ht="16.5" customHeight="1">
      <c r="B575" s="43"/>
      <c r="C575" s="211" t="s">
        <v>1625</v>
      </c>
      <c r="D575" s="211" t="s">
        <v>137</v>
      </c>
      <c r="E575" s="212" t="s">
        <v>1626</v>
      </c>
      <c r="F575" s="213" t="s">
        <v>1627</v>
      </c>
      <c r="G575" s="214" t="s">
        <v>158</v>
      </c>
      <c r="H575" s="215">
        <v>270</v>
      </c>
      <c r="I575" s="216"/>
      <c r="J575" s="217">
        <f>ROUND(I575*H575,2)</f>
        <v>0</v>
      </c>
      <c r="K575" s="213" t="s">
        <v>141</v>
      </c>
      <c r="L575" s="69"/>
      <c r="M575" s="218" t="s">
        <v>22</v>
      </c>
      <c r="N575" s="219" t="s">
        <v>47</v>
      </c>
      <c r="O575" s="44"/>
      <c r="P575" s="220">
        <f>O575*H575</f>
        <v>0</v>
      </c>
      <c r="Q575" s="220">
        <v>8.6000000000000007E-06</v>
      </c>
      <c r="R575" s="220">
        <f>Q575*H575</f>
        <v>0.0023220000000000003</v>
      </c>
      <c r="S575" s="220">
        <v>0</v>
      </c>
      <c r="T575" s="221">
        <f>S575*H575</f>
        <v>0</v>
      </c>
      <c r="AR575" s="21" t="s">
        <v>142</v>
      </c>
      <c r="AT575" s="21" t="s">
        <v>137</v>
      </c>
      <c r="AU575" s="21" t="s">
        <v>87</v>
      </c>
      <c r="AY575" s="21" t="s">
        <v>135</v>
      </c>
      <c r="BE575" s="222">
        <f>IF(N575="základní",J575,0)</f>
        <v>0</v>
      </c>
      <c r="BF575" s="222">
        <f>IF(N575="snížená",J575,0)</f>
        <v>0</v>
      </c>
      <c r="BG575" s="222">
        <f>IF(N575="zákl. přenesená",J575,0)</f>
        <v>0</v>
      </c>
      <c r="BH575" s="222">
        <f>IF(N575="sníž. přenesená",J575,0)</f>
        <v>0</v>
      </c>
      <c r="BI575" s="222">
        <f>IF(N575="nulová",J575,0)</f>
        <v>0</v>
      </c>
      <c r="BJ575" s="21" t="s">
        <v>24</v>
      </c>
      <c r="BK575" s="222">
        <f>ROUND(I575*H575,2)</f>
        <v>0</v>
      </c>
      <c r="BL575" s="21" t="s">
        <v>142</v>
      </c>
      <c r="BM575" s="21" t="s">
        <v>1628</v>
      </c>
    </row>
    <row r="576" s="1" customFormat="1" ht="25.5" customHeight="1">
      <c r="B576" s="43"/>
      <c r="C576" s="211" t="s">
        <v>1629</v>
      </c>
      <c r="D576" s="211" t="s">
        <v>137</v>
      </c>
      <c r="E576" s="212" t="s">
        <v>1630</v>
      </c>
      <c r="F576" s="213" t="s">
        <v>1631</v>
      </c>
      <c r="G576" s="214" t="s">
        <v>1632</v>
      </c>
      <c r="H576" s="215">
        <v>12</v>
      </c>
      <c r="I576" s="216"/>
      <c r="J576" s="217">
        <f>ROUND(I576*H576,2)</f>
        <v>0</v>
      </c>
      <c r="K576" s="213" t="s">
        <v>141</v>
      </c>
      <c r="L576" s="69"/>
      <c r="M576" s="218" t="s">
        <v>22</v>
      </c>
      <c r="N576" s="219" t="s">
        <v>47</v>
      </c>
      <c r="O576" s="44"/>
      <c r="P576" s="220">
        <f>O576*H576</f>
        <v>0</v>
      </c>
      <c r="Q576" s="220">
        <v>0.00029500000000000001</v>
      </c>
      <c r="R576" s="220">
        <f>Q576*H576</f>
        <v>0.0035400000000000002</v>
      </c>
      <c r="S576" s="220">
        <v>0</v>
      </c>
      <c r="T576" s="221">
        <f>S576*H576</f>
        <v>0</v>
      </c>
      <c r="AR576" s="21" t="s">
        <v>142</v>
      </c>
      <c r="AT576" s="21" t="s">
        <v>137</v>
      </c>
      <c r="AU576" s="21" t="s">
        <v>87</v>
      </c>
      <c r="AY576" s="21" t="s">
        <v>135</v>
      </c>
      <c r="BE576" s="222">
        <f>IF(N576="základní",J576,0)</f>
        <v>0</v>
      </c>
      <c r="BF576" s="222">
        <f>IF(N576="snížená",J576,0)</f>
        <v>0</v>
      </c>
      <c r="BG576" s="222">
        <f>IF(N576="zákl. přenesená",J576,0)</f>
        <v>0</v>
      </c>
      <c r="BH576" s="222">
        <f>IF(N576="sníž. přenesená",J576,0)</f>
        <v>0</v>
      </c>
      <c r="BI576" s="222">
        <f>IF(N576="nulová",J576,0)</f>
        <v>0</v>
      </c>
      <c r="BJ576" s="21" t="s">
        <v>24</v>
      </c>
      <c r="BK576" s="222">
        <f>ROUND(I576*H576,2)</f>
        <v>0</v>
      </c>
      <c r="BL576" s="21" t="s">
        <v>142</v>
      </c>
      <c r="BM576" s="21" t="s">
        <v>1633</v>
      </c>
    </row>
    <row r="577" s="1" customFormat="1">
      <c r="B577" s="43"/>
      <c r="C577" s="71"/>
      <c r="D577" s="223" t="s">
        <v>144</v>
      </c>
      <c r="E577" s="71"/>
      <c r="F577" s="224" t="s">
        <v>1634</v>
      </c>
      <c r="G577" s="71"/>
      <c r="H577" s="71"/>
      <c r="I577" s="182"/>
      <c r="J577" s="71"/>
      <c r="K577" s="71"/>
      <c r="L577" s="69"/>
      <c r="M577" s="225"/>
      <c r="N577" s="44"/>
      <c r="O577" s="44"/>
      <c r="P577" s="44"/>
      <c r="Q577" s="44"/>
      <c r="R577" s="44"/>
      <c r="S577" s="44"/>
      <c r="T577" s="92"/>
      <c r="AT577" s="21" t="s">
        <v>144</v>
      </c>
      <c r="AU577" s="21" t="s">
        <v>87</v>
      </c>
    </row>
    <row r="578" s="1" customFormat="1" ht="25.5" customHeight="1">
      <c r="B578" s="43"/>
      <c r="C578" s="211" t="s">
        <v>1635</v>
      </c>
      <c r="D578" s="211" t="s">
        <v>137</v>
      </c>
      <c r="E578" s="212" t="s">
        <v>1636</v>
      </c>
      <c r="F578" s="213" t="s">
        <v>1637</v>
      </c>
      <c r="G578" s="214" t="s">
        <v>1632</v>
      </c>
      <c r="H578" s="215">
        <v>4</v>
      </c>
      <c r="I578" s="216"/>
      <c r="J578" s="217">
        <f>ROUND(I578*H578,2)</f>
        <v>0</v>
      </c>
      <c r="K578" s="213" t="s">
        <v>141</v>
      </c>
      <c r="L578" s="69"/>
      <c r="M578" s="218" t="s">
        <v>22</v>
      </c>
      <c r="N578" s="219" t="s">
        <v>47</v>
      </c>
      <c r="O578" s="44"/>
      <c r="P578" s="220">
        <f>O578*H578</f>
        <v>0</v>
      </c>
      <c r="Q578" s="220">
        <v>0.00046099999999999998</v>
      </c>
      <c r="R578" s="220">
        <f>Q578*H578</f>
        <v>0.0018439999999999999</v>
      </c>
      <c r="S578" s="220">
        <v>0</v>
      </c>
      <c r="T578" s="221">
        <f>S578*H578</f>
        <v>0</v>
      </c>
      <c r="AR578" s="21" t="s">
        <v>142</v>
      </c>
      <c r="AT578" s="21" t="s">
        <v>137</v>
      </c>
      <c r="AU578" s="21" t="s">
        <v>87</v>
      </c>
      <c r="AY578" s="21" t="s">
        <v>135</v>
      </c>
      <c r="BE578" s="222">
        <f>IF(N578="základní",J578,0)</f>
        <v>0</v>
      </c>
      <c r="BF578" s="222">
        <f>IF(N578="snížená",J578,0)</f>
        <v>0</v>
      </c>
      <c r="BG578" s="222">
        <f>IF(N578="zákl. přenesená",J578,0)</f>
        <v>0</v>
      </c>
      <c r="BH578" s="222">
        <f>IF(N578="sníž. přenesená",J578,0)</f>
        <v>0</v>
      </c>
      <c r="BI578" s="222">
        <f>IF(N578="nulová",J578,0)</f>
        <v>0</v>
      </c>
      <c r="BJ578" s="21" t="s">
        <v>24</v>
      </c>
      <c r="BK578" s="222">
        <f>ROUND(I578*H578,2)</f>
        <v>0</v>
      </c>
      <c r="BL578" s="21" t="s">
        <v>142</v>
      </c>
      <c r="BM578" s="21" t="s">
        <v>1638</v>
      </c>
    </row>
    <row r="579" s="1" customFormat="1" ht="16.5" customHeight="1">
      <c r="B579" s="43"/>
      <c r="C579" s="211" t="s">
        <v>1639</v>
      </c>
      <c r="D579" s="211" t="s">
        <v>137</v>
      </c>
      <c r="E579" s="212" t="s">
        <v>1640</v>
      </c>
      <c r="F579" s="213" t="s">
        <v>1641</v>
      </c>
      <c r="G579" s="214" t="s">
        <v>158</v>
      </c>
      <c r="H579" s="215">
        <v>48</v>
      </c>
      <c r="I579" s="216"/>
      <c r="J579" s="217">
        <f>ROUND(I579*H579,2)</f>
        <v>0</v>
      </c>
      <c r="K579" s="213" t="s">
        <v>141</v>
      </c>
      <c r="L579" s="69"/>
      <c r="M579" s="218" t="s">
        <v>22</v>
      </c>
      <c r="N579" s="219" t="s">
        <v>47</v>
      </c>
      <c r="O579" s="44"/>
      <c r="P579" s="220">
        <f>O579*H579</f>
        <v>0</v>
      </c>
      <c r="Q579" s="220">
        <v>6.0000000000000002E-05</v>
      </c>
      <c r="R579" s="220">
        <f>Q579*H579</f>
        <v>0.0028800000000000002</v>
      </c>
      <c r="S579" s="220">
        <v>0</v>
      </c>
      <c r="T579" s="221">
        <f>S579*H579</f>
        <v>0</v>
      </c>
      <c r="AR579" s="21" t="s">
        <v>142</v>
      </c>
      <c r="AT579" s="21" t="s">
        <v>137</v>
      </c>
      <c r="AU579" s="21" t="s">
        <v>87</v>
      </c>
      <c r="AY579" s="21" t="s">
        <v>135</v>
      </c>
      <c r="BE579" s="222">
        <f>IF(N579="základní",J579,0)</f>
        <v>0</v>
      </c>
      <c r="BF579" s="222">
        <f>IF(N579="snížená",J579,0)</f>
        <v>0</v>
      </c>
      <c r="BG579" s="222">
        <f>IF(N579="zákl. přenesená",J579,0)</f>
        <v>0</v>
      </c>
      <c r="BH579" s="222">
        <f>IF(N579="sníž. přenesená",J579,0)</f>
        <v>0</v>
      </c>
      <c r="BI579" s="222">
        <f>IF(N579="nulová",J579,0)</f>
        <v>0</v>
      </c>
      <c r="BJ579" s="21" t="s">
        <v>24</v>
      </c>
      <c r="BK579" s="222">
        <f>ROUND(I579*H579,2)</f>
        <v>0</v>
      </c>
      <c r="BL579" s="21" t="s">
        <v>142</v>
      </c>
      <c r="BM579" s="21" t="s">
        <v>1642</v>
      </c>
    </row>
    <row r="580" s="1" customFormat="1" ht="16.5" customHeight="1">
      <c r="B580" s="43"/>
      <c r="C580" s="211" t="s">
        <v>1643</v>
      </c>
      <c r="D580" s="211" t="s">
        <v>137</v>
      </c>
      <c r="E580" s="212" t="s">
        <v>1644</v>
      </c>
      <c r="F580" s="213" t="s">
        <v>1645</v>
      </c>
      <c r="G580" s="214" t="s">
        <v>158</v>
      </c>
      <c r="H580" s="215">
        <v>18</v>
      </c>
      <c r="I580" s="216"/>
      <c r="J580" s="217">
        <f>ROUND(I580*H580,2)</f>
        <v>0</v>
      </c>
      <c r="K580" s="213" t="s">
        <v>141</v>
      </c>
      <c r="L580" s="69"/>
      <c r="M580" s="218" t="s">
        <v>22</v>
      </c>
      <c r="N580" s="219" t="s">
        <v>47</v>
      </c>
      <c r="O580" s="44"/>
      <c r="P580" s="220">
        <f>O580*H580</f>
        <v>0</v>
      </c>
      <c r="Q580" s="220">
        <v>0.36965999999999999</v>
      </c>
      <c r="R580" s="220">
        <f>Q580*H580</f>
        <v>6.65388</v>
      </c>
      <c r="S580" s="220">
        <v>0</v>
      </c>
      <c r="T580" s="221">
        <f>S580*H580</f>
        <v>0</v>
      </c>
      <c r="AR580" s="21" t="s">
        <v>142</v>
      </c>
      <c r="AT580" s="21" t="s">
        <v>137</v>
      </c>
      <c r="AU580" s="21" t="s">
        <v>87</v>
      </c>
      <c r="AY580" s="21" t="s">
        <v>135</v>
      </c>
      <c r="BE580" s="222">
        <f>IF(N580="základní",J580,0)</f>
        <v>0</v>
      </c>
      <c r="BF580" s="222">
        <f>IF(N580="snížená",J580,0)</f>
        <v>0</v>
      </c>
      <c r="BG580" s="222">
        <f>IF(N580="zákl. přenesená",J580,0)</f>
        <v>0</v>
      </c>
      <c r="BH580" s="222">
        <f>IF(N580="sníž. přenesená",J580,0)</f>
        <v>0</v>
      </c>
      <c r="BI580" s="222">
        <f>IF(N580="nulová",J580,0)</f>
        <v>0</v>
      </c>
      <c r="BJ580" s="21" t="s">
        <v>24</v>
      </c>
      <c r="BK580" s="222">
        <f>ROUND(I580*H580,2)</f>
        <v>0</v>
      </c>
      <c r="BL580" s="21" t="s">
        <v>142</v>
      </c>
      <c r="BM580" s="21" t="s">
        <v>1646</v>
      </c>
    </row>
    <row r="581" s="10" customFormat="1" ht="29.88" customHeight="1">
      <c r="B581" s="195"/>
      <c r="C581" s="196"/>
      <c r="D581" s="197" t="s">
        <v>75</v>
      </c>
      <c r="E581" s="209" t="s">
        <v>1647</v>
      </c>
      <c r="F581" s="209" t="s">
        <v>1648</v>
      </c>
      <c r="G581" s="196"/>
      <c r="H581" s="196"/>
      <c r="I581" s="199"/>
      <c r="J581" s="210">
        <f>BK581</f>
        <v>0</v>
      </c>
      <c r="K581" s="196"/>
      <c r="L581" s="201"/>
      <c r="M581" s="202"/>
      <c r="N581" s="203"/>
      <c r="O581" s="203"/>
      <c r="P581" s="204">
        <f>SUM(P582:P584)</f>
        <v>0</v>
      </c>
      <c r="Q581" s="203"/>
      <c r="R581" s="204">
        <f>SUM(R582:R584)</f>
        <v>1.3859999999999999</v>
      </c>
      <c r="S581" s="203"/>
      <c r="T581" s="205">
        <f>SUM(T582:T584)</f>
        <v>0.87749999999999995</v>
      </c>
      <c r="AR581" s="206" t="s">
        <v>87</v>
      </c>
      <c r="AT581" s="207" t="s">
        <v>75</v>
      </c>
      <c r="AU581" s="207" t="s">
        <v>24</v>
      </c>
      <c r="AY581" s="206" t="s">
        <v>135</v>
      </c>
      <c r="BK581" s="208">
        <f>SUM(BK582:BK584)</f>
        <v>0</v>
      </c>
    </row>
    <row r="582" s="1" customFormat="1" ht="16.5" customHeight="1">
      <c r="B582" s="43"/>
      <c r="C582" s="211" t="s">
        <v>1649</v>
      </c>
      <c r="D582" s="211" t="s">
        <v>137</v>
      </c>
      <c r="E582" s="212" t="s">
        <v>1650</v>
      </c>
      <c r="F582" s="213" t="s">
        <v>1651</v>
      </c>
      <c r="G582" s="214" t="s">
        <v>158</v>
      </c>
      <c r="H582" s="215">
        <v>390</v>
      </c>
      <c r="I582" s="216"/>
      <c r="J582" s="217">
        <f>ROUND(I582*H582,2)</f>
        <v>0</v>
      </c>
      <c r="K582" s="213" t="s">
        <v>141</v>
      </c>
      <c r="L582" s="69"/>
      <c r="M582" s="218" t="s">
        <v>22</v>
      </c>
      <c r="N582" s="219" t="s">
        <v>47</v>
      </c>
      <c r="O582" s="44"/>
      <c r="P582" s="220">
        <f>O582*H582</f>
        <v>0</v>
      </c>
      <c r="Q582" s="220">
        <v>0.00059999999999999995</v>
      </c>
      <c r="R582" s="220">
        <f>Q582*H582</f>
        <v>0.23399999999999999</v>
      </c>
      <c r="S582" s="220">
        <v>0.0022499999999999998</v>
      </c>
      <c r="T582" s="221">
        <f>S582*H582</f>
        <v>0.87749999999999995</v>
      </c>
      <c r="AR582" s="21" t="s">
        <v>211</v>
      </c>
      <c r="AT582" s="21" t="s">
        <v>137</v>
      </c>
      <c r="AU582" s="21" t="s">
        <v>87</v>
      </c>
      <c r="AY582" s="21" t="s">
        <v>135</v>
      </c>
      <c r="BE582" s="222">
        <f>IF(N582="základní",J582,0)</f>
        <v>0</v>
      </c>
      <c r="BF582" s="222">
        <f>IF(N582="snížená",J582,0)</f>
        <v>0</v>
      </c>
      <c r="BG582" s="222">
        <f>IF(N582="zákl. přenesená",J582,0)</f>
        <v>0</v>
      </c>
      <c r="BH582" s="222">
        <f>IF(N582="sníž. přenesená",J582,0)</f>
        <v>0</v>
      </c>
      <c r="BI582" s="222">
        <f>IF(N582="nulová",J582,0)</f>
        <v>0</v>
      </c>
      <c r="BJ582" s="21" t="s">
        <v>24</v>
      </c>
      <c r="BK582" s="222">
        <f>ROUND(I582*H582,2)</f>
        <v>0</v>
      </c>
      <c r="BL582" s="21" t="s">
        <v>211</v>
      </c>
      <c r="BM582" s="21" t="s">
        <v>1652</v>
      </c>
    </row>
    <row r="583" s="1" customFormat="1" ht="16.5" customHeight="1">
      <c r="B583" s="43"/>
      <c r="C583" s="226" t="s">
        <v>1653</v>
      </c>
      <c r="D583" s="226" t="s">
        <v>401</v>
      </c>
      <c r="E583" s="227" t="s">
        <v>1654</v>
      </c>
      <c r="F583" s="228" t="s">
        <v>1655</v>
      </c>
      <c r="G583" s="229" t="s">
        <v>140</v>
      </c>
      <c r="H583" s="230">
        <v>60</v>
      </c>
      <c r="I583" s="231"/>
      <c r="J583" s="232">
        <f>ROUND(I583*H583,2)</f>
        <v>0</v>
      </c>
      <c r="K583" s="228" t="s">
        <v>22</v>
      </c>
      <c r="L583" s="233"/>
      <c r="M583" s="234" t="s">
        <v>22</v>
      </c>
      <c r="N583" s="235" t="s">
        <v>47</v>
      </c>
      <c r="O583" s="44"/>
      <c r="P583" s="220">
        <f>O583*H583</f>
        <v>0</v>
      </c>
      <c r="Q583" s="220">
        <v>0.019199999999999998</v>
      </c>
      <c r="R583" s="220">
        <f>Q583*H583</f>
        <v>1.1519999999999999</v>
      </c>
      <c r="S583" s="220">
        <v>0</v>
      </c>
      <c r="T583" s="221">
        <f>S583*H583</f>
        <v>0</v>
      </c>
      <c r="AR583" s="21" t="s">
        <v>278</v>
      </c>
      <c r="AT583" s="21" t="s">
        <v>401</v>
      </c>
      <c r="AU583" s="21" t="s">
        <v>87</v>
      </c>
      <c r="AY583" s="21" t="s">
        <v>135</v>
      </c>
      <c r="BE583" s="222">
        <f>IF(N583="základní",J583,0)</f>
        <v>0</v>
      </c>
      <c r="BF583" s="222">
        <f>IF(N583="snížená",J583,0)</f>
        <v>0</v>
      </c>
      <c r="BG583" s="222">
        <f>IF(N583="zákl. přenesená",J583,0)</f>
        <v>0</v>
      </c>
      <c r="BH583" s="222">
        <f>IF(N583="sníž. přenesená",J583,0)</f>
        <v>0</v>
      </c>
      <c r="BI583" s="222">
        <f>IF(N583="nulová",J583,0)</f>
        <v>0</v>
      </c>
      <c r="BJ583" s="21" t="s">
        <v>24</v>
      </c>
      <c r="BK583" s="222">
        <f>ROUND(I583*H583,2)</f>
        <v>0</v>
      </c>
      <c r="BL583" s="21" t="s">
        <v>211</v>
      </c>
      <c r="BM583" s="21" t="s">
        <v>1656</v>
      </c>
    </row>
    <row r="584" s="11" customFormat="1">
      <c r="B584" s="236"/>
      <c r="C584" s="237"/>
      <c r="D584" s="223" t="s">
        <v>710</v>
      </c>
      <c r="E584" s="237"/>
      <c r="F584" s="239" t="s">
        <v>1657</v>
      </c>
      <c r="G584" s="237"/>
      <c r="H584" s="240">
        <v>60</v>
      </c>
      <c r="I584" s="241"/>
      <c r="J584" s="237"/>
      <c r="K584" s="237"/>
      <c r="L584" s="242"/>
      <c r="M584" s="243"/>
      <c r="N584" s="244"/>
      <c r="O584" s="244"/>
      <c r="P584" s="244"/>
      <c r="Q584" s="244"/>
      <c r="R584" s="244"/>
      <c r="S584" s="244"/>
      <c r="T584" s="245"/>
      <c r="AT584" s="246" t="s">
        <v>710</v>
      </c>
      <c r="AU584" s="246" t="s">
        <v>87</v>
      </c>
      <c r="AV584" s="11" t="s">
        <v>87</v>
      </c>
      <c r="AW584" s="11" t="s">
        <v>6</v>
      </c>
      <c r="AX584" s="11" t="s">
        <v>24</v>
      </c>
      <c r="AY584" s="246" t="s">
        <v>135</v>
      </c>
    </row>
    <row r="585" s="10" customFormat="1" ht="29.88" customHeight="1">
      <c r="B585" s="195"/>
      <c r="C585" s="196"/>
      <c r="D585" s="197" t="s">
        <v>75</v>
      </c>
      <c r="E585" s="209" t="s">
        <v>1658</v>
      </c>
      <c r="F585" s="209" t="s">
        <v>1659</v>
      </c>
      <c r="G585" s="196"/>
      <c r="H585" s="196"/>
      <c r="I585" s="199"/>
      <c r="J585" s="210">
        <f>BK585</f>
        <v>0</v>
      </c>
      <c r="K585" s="196"/>
      <c r="L585" s="201"/>
      <c r="M585" s="202"/>
      <c r="N585" s="203"/>
      <c r="O585" s="203"/>
      <c r="P585" s="204">
        <f>SUM(P586:P596)</f>
        <v>0</v>
      </c>
      <c r="Q585" s="203"/>
      <c r="R585" s="204">
        <f>SUM(R586:R596)</f>
        <v>6.8945669999999994</v>
      </c>
      <c r="S585" s="203"/>
      <c r="T585" s="205">
        <f>SUM(T586:T596)</f>
        <v>7.8700000000000001</v>
      </c>
      <c r="AR585" s="206" t="s">
        <v>87</v>
      </c>
      <c r="AT585" s="207" t="s">
        <v>75</v>
      </c>
      <c r="AU585" s="207" t="s">
        <v>24</v>
      </c>
      <c r="AY585" s="206" t="s">
        <v>135</v>
      </c>
      <c r="BK585" s="208">
        <f>SUM(BK586:BK596)</f>
        <v>0</v>
      </c>
    </row>
    <row r="586" s="1" customFormat="1" ht="16.5" customHeight="1">
      <c r="B586" s="43"/>
      <c r="C586" s="211" t="s">
        <v>1660</v>
      </c>
      <c r="D586" s="211" t="s">
        <v>137</v>
      </c>
      <c r="E586" s="212" t="s">
        <v>1661</v>
      </c>
      <c r="F586" s="213" t="s">
        <v>1662</v>
      </c>
      <c r="G586" s="214" t="s">
        <v>158</v>
      </c>
      <c r="H586" s="215">
        <v>500</v>
      </c>
      <c r="I586" s="216"/>
      <c r="J586" s="217">
        <f>ROUND(I586*H586,2)</f>
        <v>0</v>
      </c>
      <c r="K586" s="213" t="s">
        <v>141</v>
      </c>
      <c r="L586" s="69"/>
      <c r="M586" s="218" t="s">
        <v>22</v>
      </c>
      <c r="N586" s="219" t="s">
        <v>47</v>
      </c>
      <c r="O586" s="44"/>
      <c r="P586" s="220">
        <f>O586*H586</f>
        <v>0</v>
      </c>
      <c r="Q586" s="220">
        <v>0.00025907000000000003</v>
      </c>
      <c r="R586" s="220">
        <f>Q586*H586</f>
        <v>0.12953500000000001</v>
      </c>
      <c r="S586" s="220">
        <v>0.00085999999999999998</v>
      </c>
      <c r="T586" s="221">
        <f>S586*H586</f>
        <v>0.42999999999999999</v>
      </c>
      <c r="AR586" s="21" t="s">
        <v>211</v>
      </c>
      <c r="AT586" s="21" t="s">
        <v>137</v>
      </c>
      <c r="AU586" s="21" t="s">
        <v>87</v>
      </c>
      <c r="AY586" s="21" t="s">
        <v>135</v>
      </c>
      <c r="BE586" s="222">
        <f>IF(N586="základní",J586,0)</f>
        <v>0</v>
      </c>
      <c r="BF586" s="222">
        <f>IF(N586="snížená",J586,0)</f>
        <v>0</v>
      </c>
      <c r="BG586" s="222">
        <f>IF(N586="zákl. přenesená",J586,0)</f>
        <v>0</v>
      </c>
      <c r="BH586" s="222">
        <f>IF(N586="sníž. přenesená",J586,0)</f>
        <v>0</v>
      </c>
      <c r="BI586" s="222">
        <f>IF(N586="nulová",J586,0)</f>
        <v>0</v>
      </c>
      <c r="BJ586" s="21" t="s">
        <v>24</v>
      </c>
      <c r="BK586" s="222">
        <f>ROUND(I586*H586,2)</f>
        <v>0</v>
      </c>
      <c r="BL586" s="21" t="s">
        <v>211</v>
      </c>
      <c r="BM586" s="21" t="s">
        <v>1663</v>
      </c>
    </row>
    <row r="587" s="1" customFormat="1" ht="16.5" customHeight="1">
      <c r="B587" s="43"/>
      <c r="C587" s="211" t="s">
        <v>1664</v>
      </c>
      <c r="D587" s="211" t="s">
        <v>137</v>
      </c>
      <c r="E587" s="212" t="s">
        <v>1665</v>
      </c>
      <c r="F587" s="213" t="s">
        <v>1666</v>
      </c>
      <c r="G587" s="214" t="s">
        <v>158</v>
      </c>
      <c r="H587" s="215">
        <v>400</v>
      </c>
      <c r="I587" s="216"/>
      <c r="J587" s="217">
        <f>ROUND(I587*H587,2)</f>
        <v>0</v>
      </c>
      <c r="K587" s="213" t="s">
        <v>141</v>
      </c>
      <c r="L587" s="69"/>
      <c r="M587" s="218" t="s">
        <v>22</v>
      </c>
      <c r="N587" s="219" t="s">
        <v>47</v>
      </c>
      <c r="O587" s="44"/>
      <c r="P587" s="220">
        <f>O587*H587</f>
        <v>0</v>
      </c>
      <c r="Q587" s="220">
        <v>0.00022800000000000001</v>
      </c>
      <c r="R587" s="220">
        <f>Q587*H587</f>
        <v>0.091200000000000003</v>
      </c>
      <c r="S587" s="220">
        <v>0.00076000000000000004</v>
      </c>
      <c r="T587" s="221">
        <f>S587*H587</f>
        <v>0.30399999999999999</v>
      </c>
      <c r="AR587" s="21" t="s">
        <v>211</v>
      </c>
      <c r="AT587" s="21" t="s">
        <v>137</v>
      </c>
      <c r="AU587" s="21" t="s">
        <v>87</v>
      </c>
      <c r="AY587" s="21" t="s">
        <v>135</v>
      </c>
      <c r="BE587" s="222">
        <f>IF(N587="základní",J587,0)</f>
        <v>0</v>
      </c>
      <c r="BF587" s="222">
        <f>IF(N587="snížená",J587,0)</f>
        <v>0</v>
      </c>
      <c r="BG587" s="222">
        <f>IF(N587="zákl. přenesená",J587,0)</f>
        <v>0</v>
      </c>
      <c r="BH587" s="222">
        <f>IF(N587="sníž. přenesená",J587,0)</f>
        <v>0</v>
      </c>
      <c r="BI587" s="222">
        <f>IF(N587="nulová",J587,0)</f>
        <v>0</v>
      </c>
      <c r="BJ587" s="21" t="s">
        <v>24</v>
      </c>
      <c r="BK587" s="222">
        <f>ROUND(I587*H587,2)</f>
        <v>0</v>
      </c>
      <c r="BL587" s="21" t="s">
        <v>211</v>
      </c>
      <c r="BM587" s="21" t="s">
        <v>1667</v>
      </c>
    </row>
    <row r="588" s="1" customFormat="1" ht="16.5" customHeight="1">
      <c r="B588" s="43"/>
      <c r="C588" s="211" t="s">
        <v>1668</v>
      </c>
      <c r="D588" s="211" t="s">
        <v>137</v>
      </c>
      <c r="E588" s="212" t="s">
        <v>1669</v>
      </c>
      <c r="F588" s="213" t="s">
        <v>1670</v>
      </c>
      <c r="G588" s="214" t="s">
        <v>158</v>
      </c>
      <c r="H588" s="215">
        <v>350</v>
      </c>
      <c r="I588" s="216"/>
      <c r="J588" s="217">
        <f>ROUND(I588*H588,2)</f>
        <v>0</v>
      </c>
      <c r="K588" s="213" t="s">
        <v>141</v>
      </c>
      <c r="L588" s="69"/>
      <c r="M588" s="218" t="s">
        <v>22</v>
      </c>
      <c r="N588" s="219" t="s">
        <v>47</v>
      </c>
      <c r="O588" s="44"/>
      <c r="P588" s="220">
        <f>O588*H588</f>
        <v>0</v>
      </c>
      <c r="Q588" s="220">
        <v>0.00016286</v>
      </c>
      <c r="R588" s="220">
        <f>Q588*H588</f>
        <v>0.057000999999999996</v>
      </c>
      <c r="S588" s="220">
        <v>0.00054000000000000001</v>
      </c>
      <c r="T588" s="221">
        <f>S588*H588</f>
        <v>0.189</v>
      </c>
      <c r="AR588" s="21" t="s">
        <v>211</v>
      </c>
      <c r="AT588" s="21" t="s">
        <v>137</v>
      </c>
      <c r="AU588" s="21" t="s">
        <v>87</v>
      </c>
      <c r="AY588" s="21" t="s">
        <v>135</v>
      </c>
      <c r="BE588" s="222">
        <f>IF(N588="základní",J588,0)</f>
        <v>0</v>
      </c>
      <c r="BF588" s="222">
        <f>IF(N588="snížená",J588,0)</f>
        <v>0</v>
      </c>
      <c r="BG588" s="222">
        <f>IF(N588="zákl. přenesená",J588,0)</f>
        <v>0</v>
      </c>
      <c r="BH588" s="222">
        <f>IF(N588="sníž. přenesená",J588,0)</f>
        <v>0</v>
      </c>
      <c r="BI588" s="222">
        <f>IF(N588="nulová",J588,0)</f>
        <v>0</v>
      </c>
      <c r="BJ588" s="21" t="s">
        <v>24</v>
      </c>
      <c r="BK588" s="222">
        <f>ROUND(I588*H588,2)</f>
        <v>0</v>
      </c>
      <c r="BL588" s="21" t="s">
        <v>211</v>
      </c>
      <c r="BM588" s="21" t="s">
        <v>1671</v>
      </c>
    </row>
    <row r="589" s="1" customFormat="1" ht="16.5" customHeight="1">
      <c r="B589" s="43"/>
      <c r="C589" s="211" t="s">
        <v>1672</v>
      </c>
      <c r="D589" s="211" t="s">
        <v>137</v>
      </c>
      <c r="E589" s="212" t="s">
        <v>1673</v>
      </c>
      <c r="F589" s="213" t="s">
        <v>1674</v>
      </c>
      <c r="G589" s="214" t="s">
        <v>158</v>
      </c>
      <c r="H589" s="215">
        <v>350</v>
      </c>
      <c r="I589" s="216"/>
      <c r="J589" s="217">
        <f>ROUND(I589*H589,2)</f>
        <v>0</v>
      </c>
      <c r="K589" s="213" t="s">
        <v>141</v>
      </c>
      <c r="L589" s="69"/>
      <c r="M589" s="218" t="s">
        <v>22</v>
      </c>
      <c r="N589" s="219" t="s">
        <v>47</v>
      </c>
      <c r="O589" s="44"/>
      <c r="P589" s="220">
        <f>O589*H589</f>
        <v>0</v>
      </c>
      <c r="Q589" s="220">
        <v>0.00012666000000000001</v>
      </c>
      <c r="R589" s="220">
        <f>Q589*H589</f>
        <v>0.044331000000000002</v>
      </c>
      <c r="S589" s="220">
        <v>0.00042000000000000002</v>
      </c>
      <c r="T589" s="221">
        <f>S589*H589</f>
        <v>0.14700000000000002</v>
      </c>
      <c r="AR589" s="21" t="s">
        <v>211</v>
      </c>
      <c r="AT589" s="21" t="s">
        <v>137</v>
      </c>
      <c r="AU589" s="21" t="s">
        <v>87</v>
      </c>
      <c r="AY589" s="21" t="s">
        <v>135</v>
      </c>
      <c r="BE589" s="222">
        <f>IF(N589="základní",J589,0)</f>
        <v>0</v>
      </c>
      <c r="BF589" s="222">
        <f>IF(N589="snížená",J589,0)</f>
        <v>0</v>
      </c>
      <c r="BG589" s="222">
        <f>IF(N589="zákl. přenesená",J589,0)</f>
        <v>0</v>
      </c>
      <c r="BH589" s="222">
        <f>IF(N589="sníž. přenesená",J589,0)</f>
        <v>0</v>
      </c>
      <c r="BI589" s="222">
        <f>IF(N589="nulová",J589,0)</f>
        <v>0</v>
      </c>
      <c r="BJ589" s="21" t="s">
        <v>24</v>
      </c>
      <c r="BK589" s="222">
        <f>ROUND(I589*H589,2)</f>
        <v>0</v>
      </c>
      <c r="BL589" s="21" t="s">
        <v>211</v>
      </c>
      <c r="BM589" s="21" t="s">
        <v>1675</v>
      </c>
    </row>
    <row r="590" s="1" customFormat="1" ht="16.5" customHeight="1">
      <c r="B590" s="43"/>
      <c r="C590" s="226" t="s">
        <v>1676</v>
      </c>
      <c r="D590" s="226" t="s">
        <v>401</v>
      </c>
      <c r="E590" s="227" t="s">
        <v>1677</v>
      </c>
      <c r="F590" s="228" t="s">
        <v>1678</v>
      </c>
      <c r="G590" s="229" t="s">
        <v>140</v>
      </c>
      <c r="H590" s="230">
        <v>150</v>
      </c>
      <c r="I590" s="231"/>
      <c r="J590" s="232">
        <f>ROUND(I590*H590,2)</f>
        <v>0</v>
      </c>
      <c r="K590" s="228" t="s">
        <v>22</v>
      </c>
      <c r="L590" s="233"/>
      <c r="M590" s="234" t="s">
        <v>22</v>
      </c>
      <c r="N590" s="235" t="s">
        <v>47</v>
      </c>
      <c r="O590" s="44"/>
      <c r="P590" s="220">
        <f>O590*H590</f>
        <v>0</v>
      </c>
      <c r="Q590" s="220">
        <v>0.0126</v>
      </c>
      <c r="R590" s="220">
        <f>Q590*H590</f>
        <v>1.8900000000000001</v>
      </c>
      <c r="S590" s="220">
        <v>0</v>
      </c>
      <c r="T590" s="221">
        <f>S590*H590</f>
        <v>0</v>
      </c>
      <c r="AR590" s="21" t="s">
        <v>278</v>
      </c>
      <c r="AT590" s="21" t="s">
        <v>401</v>
      </c>
      <c r="AU590" s="21" t="s">
        <v>87</v>
      </c>
      <c r="AY590" s="21" t="s">
        <v>135</v>
      </c>
      <c r="BE590" s="222">
        <f>IF(N590="základní",J590,0)</f>
        <v>0</v>
      </c>
      <c r="BF590" s="222">
        <f>IF(N590="snížená",J590,0)</f>
        <v>0</v>
      </c>
      <c r="BG590" s="222">
        <f>IF(N590="zákl. přenesená",J590,0)</f>
        <v>0</v>
      </c>
      <c r="BH590" s="222">
        <f>IF(N590="sníž. přenesená",J590,0)</f>
        <v>0</v>
      </c>
      <c r="BI590" s="222">
        <f>IF(N590="nulová",J590,0)</f>
        <v>0</v>
      </c>
      <c r="BJ590" s="21" t="s">
        <v>24</v>
      </c>
      <c r="BK590" s="222">
        <f>ROUND(I590*H590,2)</f>
        <v>0</v>
      </c>
      <c r="BL590" s="21" t="s">
        <v>211</v>
      </c>
      <c r="BM590" s="21" t="s">
        <v>1679</v>
      </c>
    </row>
    <row r="591" s="11" customFormat="1">
      <c r="B591" s="236"/>
      <c r="C591" s="237"/>
      <c r="D591" s="223" t="s">
        <v>710</v>
      </c>
      <c r="E591" s="237"/>
      <c r="F591" s="239" t="s">
        <v>1680</v>
      </c>
      <c r="G591" s="237"/>
      <c r="H591" s="240">
        <v>150</v>
      </c>
      <c r="I591" s="241"/>
      <c r="J591" s="237"/>
      <c r="K591" s="237"/>
      <c r="L591" s="242"/>
      <c r="M591" s="243"/>
      <c r="N591" s="244"/>
      <c r="O591" s="244"/>
      <c r="P591" s="244"/>
      <c r="Q591" s="244"/>
      <c r="R591" s="244"/>
      <c r="S591" s="244"/>
      <c r="T591" s="245"/>
      <c r="AT591" s="246" t="s">
        <v>710</v>
      </c>
      <c r="AU591" s="246" t="s">
        <v>87</v>
      </c>
      <c r="AV591" s="11" t="s">
        <v>87</v>
      </c>
      <c r="AW591" s="11" t="s">
        <v>6</v>
      </c>
      <c r="AX591" s="11" t="s">
        <v>24</v>
      </c>
      <c r="AY591" s="246" t="s">
        <v>135</v>
      </c>
    </row>
    <row r="592" s="1" customFormat="1" ht="16.5" customHeight="1">
      <c r="B592" s="43"/>
      <c r="C592" s="211" t="s">
        <v>1681</v>
      </c>
      <c r="D592" s="211" t="s">
        <v>137</v>
      </c>
      <c r="E592" s="212" t="s">
        <v>1682</v>
      </c>
      <c r="F592" s="213" t="s">
        <v>1683</v>
      </c>
      <c r="G592" s="214" t="s">
        <v>140</v>
      </c>
      <c r="H592" s="215">
        <v>250</v>
      </c>
      <c r="I592" s="216"/>
      <c r="J592" s="217">
        <f>ROUND(I592*H592,2)</f>
        <v>0</v>
      </c>
      <c r="K592" s="213" t="s">
        <v>141</v>
      </c>
      <c r="L592" s="69"/>
      <c r="M592" s="218" t="s">
        <v>22</v>
      </c>
      <c r="N592" s="219" t="s">
        <v>47</v>
      </c>
      <c r="O592" s="44"/>
      <c r="P592" s="220">
        <f>O592*H592</f>
        <v>0</v>
      </c>
      <c r="Q592" s="220">
        <v>0</v>
      </c>
      <c r="R592" s="220">
        <f>Q592*H592</f>
        <v>0</v>
      </c>
      <c r="S592" s="220">
        <v>0.027199999999999998</v>
      </c>
      <c r="T592" s="221">
        <f>S592*H592</f>
        <v>6.7999999999999998</v>
      </c>
      <c r="AR592" s="21" t="s">
        <v>211</v>
      </c>
      <c r="AT592" s="21" t="s">
        <v>137</v>
      </c>
      <c r="AU592" s="21" t="s">
        <v>87</v>
      </c>
      <c r="AY592" s="21" t="s">
        <v>135</v>
      </c>
      <c r="BE592" s="222">
        <f>IF(N592="základní",J592,0)</f>
        <v>0</v>
      </c>
      <c r="BF592" s="222">
        <f>IF(N592="snížená",J592,0)</f>
        <v>0</v>
      </c>
      <c r="BG592" s="222">
        <f>IF(N592="zákl. přenesená",J592,0)</f>
        <v>0</v>
      </c>
      <c r="BH592" s="222">
        <f>IF(N592="sníž. přenesená",J592,0)</f>
        <v>0</v>
      </c>
      <c r="BI592" s="222">
        <f>IF(N592="nulová",J592,0)</f>
        <v>0</v>
      </c>
      <c r="BJ592" s="21" t="s">
        <v>24</v>
      </c>
      <c r="BK592" s="222">
        <f>ROUND(I592*H592,2)</f>
        <v>0</v>
      </c>
      <c r="BL592" s="21" t="s">
        <v>211</v>
      </c>
      <c r="BM592" s="21" t="s">
        <v>1684</v>
      </c>
    </row>
    <row r="593" s="1" customFormat="1" ht="25.5" customHeight="1">
      <c r="B593" s="43"/>
      <c r="C593" s="211" t="s">
        <v>1685</v>
      </c>
      <c r="D593" s="211" t="s">
        <v>137</v>
      </c>
      <c r="E593" s="212" t="s">
        <v>1686</v>
      </c>
      <c r="F593" s="213" t="s">
        <v>1687</v>
      </c>
      <c r="G593" s="214" t="s">
        <v>140</v>
      </c>
      <c r="H593" s="215">
        <v>250</v>
      </c>
      <c r="I593" s="216"/>
      <c r="J593" s="217">
        <f>ROUND(I593*H593,2)</f>
        <v>0</v>
      </c>
      <c r="K593" s="213" t="s">
        <v>141</v>
      </c>
      <c r="L593" s="69"/>
      <c r="M593" s="218" t="s">
        <v>22</v>
      </c>
      <c r="N593" s="219" t="s">
        <v>47</v>
      </c>
      <c r="O593" s="44"/>
      <c r="P593" s="220">
        <f>O593*H593</f>
        <v>0</v>
      </c>
      <c r="Q593" s="220">
        <v>0.0032499999999999999</v>
      </c>
      <c r="R593" s="220">
        <f>Q593*H593</f>
        <v>0.8125</v>
      </c>
      <c r="S593" s="220">
        <v>0</v>
      </c>
      <c r="T593" s="221">
        <f>S593*H593</f>
        <v>0</v>
      </c>
      <c r="AR593" s="21" t="s">
        <v>211</v>
      </c>
      <c r="AT593" s="21" t="s">
        <v>137</v>
      </c>
      <c r="AU593" s="21" t="s">
        <v>87</v>
      </c>
      <c r="AY593" s="21" t="s">
        <v>135</v>
      </c>
      <c r="BE593" s="222">
        <f>IF(N593="základní",J593,0)</f>
        <v>0</v>
      </c>
      <c r="BF593" s="222">
        <f>IF(N593="snížená",J593,0)</f>
        <v>0</v>
      </c>
      <c r="BG593" s="222">
        <f>IF(N593="zákl. přenesená",J593,0)</f>
        <v>0</v>
      </c>
      <c r="BH593" s="222">
        <f>IF(N593="sníž. přenesená",J593,0)</f>
        <v>0</v>
      </c>
      <c r="BI593" s="222">
        <f>IF(N593="nulová",J593,0)</f>
        <v>0</v>
      </c>
      <c r="BJ593" s="21" t="s">
        <v>24</v>
      </c>
      <c r="BK593" s="222">
        <f>ROUND(I593*H593,2)</f>
        <v>0</v>
      </c>
      <c r="BL593" s="21" t="s">
        <v>211</v>
      </c>
      <c r="BM593" s="21" t="s">
        <v>1688</v>
      </c>
    </row>
    <row r="594" s="1" customFormat="1" ht="16.5" customHeight="1">
      <c r="B594" s="43"/>
      <c r="C594" s="226" t="s">
        <v>1689</v>
      </c>
      <c r="D594" s="226" t="s">
        <v>401</v>
      </c>
      <c r="E594" s="227" t="s">
        <v>1690</v>
      </c>
      <c r="F594" s="228" t="s">
        <v>1691</v>
      </c>
      <c r="G594" s="229" t="s">
        <v>140</v>
      </c>
      <c r="H594" s="230">
        <v>250</v>
      </c>
      <c r="I594" s="231"/>
      <c r="J594" s="232">
        <f>ROUND(I594*H594,2)</f>
        <v>0</v>
      </c>
      <c r="K594" s="228" t="s">
        <v>22</v>
      </c>
      <c r="L594" s="233"/>
      <c r="M594" s="234" t="s">
        <v>22</v>
      </c>
      <c r="N594" s="235" t="s">
        <v>47</v>
      </c>
      <c r="O594" s="44"/>
      <c r="P594" s="220">
        <f>O594*H594</f>
        <v>0</v>
      </c>
      <c r="Q594" s="220">
        <v>0.0126</v>
      </c>
      <c r="R594" s="220">
        <f>Q594*H594</f>
        <v>3.1499999999999999</v>
      </c>
      <c r="S594" s="220">
        <v>0</v>
      </c>
      <c r="T594" s="221">
        <f>S594*H594</f>
        <v>0</v>
      </c>
      <c r="AR594" s="21" t="s">
        <v>278</v>
      </c>
      <c r="AT594" s="21" t="s">
        <v>401</v>
      </c>
      <c r="AU594" s="21" t="s">
        <v>87</v>
      </c>
      <c r="AY594" s="21" t="s">
        <v>135</v>
      </c>
      <c r="BE594" s="222">
        <f>IF(N594="základní",J594,0)</f>
        <v>0</v>
      </c>
      <c r="BF594" s="222">
        <f>IF(N594="snížená",J594,0)</f>
        <v>0</v>
      </c>
      <c r="BG594" s="222">
        <f>IF(N594="zákl. přenesená",J594,0)</f>
        <v>0</v>
      </c>
      <c r="BH594" s="222">
        <f>IF(N594="sníž. přenesená",J594,0)</f>
        <v>0</v>
      </c>
      <c r="BI594" s="222">
        <f>IF(N594="nulová",J594,0)</f>
        <v>0</v>
      </c>
      <c r="BJ594" s="21" t="s">
        <v>24</v>
      </c>
      <c r="BK594" s="222">
        <f>ROUND(I594*H594,2)</f>
        <v>0</v>
      </c>
      <c r="BL594" s="21" t="s">
        <v>211</v>
      </c>
      <c r="BM594" s="21" t="s">
        <v>1692</v>
      </c>
    </row>
    <row r="595" s="1" customFormat="1" ht="25.5" customHeight="1">
      <c r="B595" s="43"/>
      <c r="C595" s="211" t="s">
        <v>1693</v>
      </c>
      <c r="D595" s="211" t="s">
        <v>137</v>
      </c>
      <c r="E595" s="212" t="s">
        <v>1694</v>
      </c>
      <c r="F595" s="213" t="s">
        <v>1695</v>
      </c>
      <c r="G595" s="214" t="s">
        <v>140</v>
      </c>
      <c r="H595" s="215">
        <v>170</v>
      </c>
      <c r="I595" s="216"/>
      <c r="J595" s="217">
        <f>ROUND(I595*H595,2)</f>
        <v>0</v>
      </c>
      <c r="K595" s="213" t="s">
        <v>141</v>
      </c>
      <c r="L595" s="69"/>
      <c r="M595" s="218" t="s">
        <v>22</v>
      </c>
      <c r="N595" s="219" t="s">
        <v>47</v>
      </c>
      <c r="O595" s="44"/>
      <c r="P595" s="220">
        <f>O595*H595</f>
        <v>0</v>
      </c>
      <c r="Q595" s="220">
        <v>0</v>
      </c>
      <c r="R595" s="220">
        <f>Q595*H595</f>
        <v>0</v>
      </c>
      <c r="S595" s="220">
        <v>0</v>
      </c>
      <c r="T595" s="221">
        <f>S595*H595</f>
        <v>0</v>
      </c>
      <c r="AR595" s="21" t="s">
        <v>211</v>
      </c>
      <c r="AT595" s="21" t="s">
        <v>137</v>
      </c>
      <c r="AU595" s="21" t="s">
        <v>87</v>
      </c>
      <c r="AY595" s="21" t="s">
        <v>135</v>
      </c>
      <c r="BE595" s="222">
        <f>IF(N595="základní",J595,0)</f>
        <v>0</v>
      </c>
      <c r="BF595" s="222">
        <f>IF(N595="snížená",J595,0)</f>
        <v>0</v>
      </c>
      <c r="BG595" s="222">
        <f>IF(N595="zákl. přenesená",J595,0)</f>
        <v>0</v>
      </c>
      <c r="BH595" s="222">
        <f>IF(N595="sníž. přenesená",J595,0)</f>
        <v>0</v>
      </c>
      <c r="BI595" s="222">
        <f>IF(N595="nulová",J595,0)</f>
        <v>0</v>
      </c>
      <c r="BJ595" s="21" t="s">
        <v>24</v>
      </c>
      <c r="BK595" s="222">
        <f>ROUND(I595*H595,2)</f>
        <v>0</v>
      </c>
      <c r="BL595" s="21" t="s">
        <v>211</v>
      </c>
      <c r="BM595" s="21" t="s">
        <v>1696</v>
      </c>
    </row>
    <row r="596" s="1" customFormat="1" ht="25.5" customHeight="1">
      <c r="B596" s="43"/>
      <c r="C596" s="211" t="s">
        <v>1697</v>
      </c>
      <c r="D596" s="211" t="s">
        <v>137</v>
      </c>
      <c r="E596" s="212" t="s">
        <v>1698</v>
      </c>
      <c r="F596" s="213" t="s">
        <v>1699</v>
      </c>
      <c r="G596" s="214" t="s">
        <v>140</v>
      </c>
      <c r="H596" s="215">
        <v>90</v>
      </c>
      <c r="I596" s="216"/>
      <c r="J596" s="217">
        <f>ROUND(I596*H596,2)</f>
        <v>0</v>
      </c>
      <c r="K596" s="213" t="s">
        <v>141</v>
      </c>
      <c r="L596" s="69"/>
      <c r="M596" s="218" t="s">
        <v>22</v>
      </c>
      <c r="N596" s="219" t="s">
        <v>47</v>
      </c>
      <c r="O596" s="44"/>
      <c r="P596" s="220">
        <f>O596*H596</f>
        <v>0</v>
      </c>
      <c r="Q596" s="220">
        <v>0.0080000000000000002</v>
      </c>
      <c r="R596" s="220">
        <f>Q596*H596</f>
        <v>0.71999999999999997</v>
      </c>
      <c r="S596" s="220">
        <v>0</v>
      </c>
      <c r="T596" s="221">
        <f>S596*H596</f>
        <v>0</v>
      </c>
      <c r="AR596" s="21" t="s">
        <v>211</v>
      </c>
      <c r="AT596" s="21" t="s">
        <v>137</v>
      </c>
      <c r="AU596" s="21" t="s">
        <v>87</v>
      </c>
      <c r="AY596" s="21" t="s">
        <v>135</v>
      </c>
      <c r="BE596" s="222">
        <f>IF(N596="základní",J596,0)</f>
        <v>0</v>
      </c>
      <c r="BF596" s="222">
        <f>IF(N596="snížená",J596,0)</f>
        <v>0</v>
      </c>
      <c r="BG596" s="222">
        <f>IF(N596="zákl. přenesená",J596,0)</f>
        <v>0</v>
      </c>
      <c r="BH596" s="222">
        <f>IF(N596="sníž. přenesená",J596,0)</f>
        <v>0</v>
      </c>
      <c r="BI596" s="222">
        <f>IF(N596="nulová",J596,0)</f>
        <v>0</v>
      </c>
      <c r="BJ596" s="21" t="s">
        <v>24</v>
      </c>
      <c r="BK596" s="222">
        <f>ROUND(I596*H596,2)</f>
        <v>0</v>
      </c>
      <c r="BL596" s="21" t="s">
        <v>211</v>
      </c>
      <c r="BM596" s="21" t="s">
        <v>1700</v>
      </c>
    </row>
    <row r="597" s="10" customFormat="1" ht="29.88" customHeight="1">
      <c r="B597" s="195"/>
      <c r="C597" s="196"/>
      <c r="D597" s="197" t="s">
        <v>75</v>
      </c>
      <c r="E597" s="209" t="s">
        <v>1701</v>
      </c>
      <c r="F597" s="209" t="s">
        <v>1702</v>
      </c>
      <c r="G597" s="196"/>
      <c r="H597" s="196"/>
      <c r="I597" s="199"/>
      <c r="J597" s="210">
        <f>BK597</f>
        <v>0</v>
      </c>
      <c r="K597" s="196"/>
      <c r="L597" s="201"/>
      <c r="M597" s="202"/>
      <c r="N597" s="203"/>
      <c r="O597" s="203"/>
      <c r="P597" s="204">
        <f>SUM(P598:P608)</f>
        <v>0</v>
      </c>
      <c r="Q597" s="203"/>
      <c r="R597" s="204">
        <f>SUM(R598:R608)</f>
        <v>46.152408000000001</v>
      </c>
      <c r="S597" s="203"/>
      <c r="T597" s="205">
        <f>SUM(T598:T608)</f>
        <v>0</v>
      </c>
      <c r="AR597" s="206" t="s">
        <v>87</v>
      </c>
      <c r="AT597" s="207" t="s">
        <v>75</v>
      </c>
      <c r="AU597" s="207" t="s">
        <v>24</v>
      </c>
      <c r="AY597" s="206" t="s">
        <v>135</v>
      </c>
      <c r="BK597" s="208">
        <f>SUM(BK598:BK608)</f>
        <v>0</v>
      </c>
    </row>
    <row r="598" s="1" customFormat="1" ht="16.5" customHeight="1">
      <c r="B598" s="43"/>
      <c r="C598" s="211" t="s">
        <v>1703</v>
      </c>
      <c r="D598" s="211" t="s">
        <v>137</v>
      </c>
      <c r="E598" s="212" t="s">
        <v>1704</v>
      </c>
      <c r="F598" s="213" t="s">
        <v>1705</v>
      </c>
      <c r="G598" s="214" t="s">
        <v>140</v>
      </c>
      <c r="H598" s="215">
        <v>280</v>
      </c>
      <c r="I598" s="216"/>
      <c r="J598" s="217">
        <f>ROUND(I598*H598,2)</f>
        <v>0</v>
      </c>
      <c r="K598" s="213" t="s">
        <v>141</v>
      </c>
      <c r="L598" s="69"/>
      <c r="M598" s="218" t="s">
        <v>22</v>
      </c>
      <c r="N598" s="219" t="s">
        <v>47</v>
      </c>
      <c r="O598" s="44"/>
      <c r="P598" s="220">
        <f>O598*H598</f>
        <v>0</v>
      </c>
      <c r="Q598" s="220">
        <v>0.000213</v>
      </c>
      <c r="R598" s="220">
        <f>Q598*H598</f>
        <v>0.059639999999999999</v>
      </c>
      <c r="S598" s="220">
        <v>0</v>
      </c>
      <c r="T598" s="221">
        <f>S598*H598</f>
        <v>0</v>
      </c>
      <c r="AR598" s="21" t="s">
        <v>211</v>
      </c>
      <c r="AT598" s="21" t="s">
        <v>137</v>
      </c>
      <c r="AU598" s="21" t="s">
        <v>87</v>
      </c>
      <c r="AY598" s="21" t="s">
        <v>135</v>
      </c>
      <c r="BE598" s="222">
        <f>IF(N598="základní",J598,0)</f>
        <v>0</v>
      </c>
      <c r="BF598" s="222">
        <f>IF(N598="snížená",J598,0)</f>
        <v>0</v>
      </c>
      <c r="BG598" s="222">
        <f>IF(N598="zákl. přenesená",J598,0)</f>
        <v>0</v>
      </c>
      <c r="BH598" s="222">
        <f>IF(N598="sníž. přenesená",J598,0)</f>
        <v>0</v>
      </c>
      <c r="BI598" s="222">
        <f>IF(N598="nulová",J598,0)</f>
        <v>0</v>
      </c>
      <c r="BJ598" s="21" t="s">
        <v>24</v>
      </c>
      <c r="BK598" s="222">
        <f>ROUND(I598*H598,2)</f>
        <v>0</v>
      </c>
      <c r="BL598" s="21" t="s">
        <v>211</v>
      </c>
      <c r="BM598" s="21" t="s">
        <v>1706</v>
      </c>
    </row>
    <row r="599" s="1" customFormat="1">
      <c r="B599" s="43"/>
      <c r="C599" s="71"/>
      <c r="D599" s="223" t="s">
        <v>144</v>
      </c>
      <c r="E599" s="71"/>
      <c r="F599" s="224" t="s">
        <v>1707</v>
      </c>
      <c r="G599" s="71"/>
      <c r="H599" s="71"/>
      <c r="I599" s="182"/>
      <c r="J599" s="71"/>
      <c r="K599" s="71"/>
      <c r="L599" s="69"/>
      <c r="M599" s="225"/>
      <c r="N599" s="44"/>
      <c r="O599" s="44"/>
      <c r="P599" s="44"/>
      <c r="Q599" s="44"/>
      <c r="R599" s="44"/>
      <c r="S599" s="44"/>
      <c r="T599" s="92"/>
      <c r="AT599" s="21" t="s">
        <v>144</v>
      </c>
      <c r="AU599" s="21" t="s">
        <v>87</v>
      </c>
    </row>
    <row r="600" s="1" customFormat="1" ht="25.5" customHeight="1">
      <c r="B600" s="43"/>
      <c r="C600" s="211" t="s">
        <v>1708</v>
      </c>
      <c r="D600" s="211" t="s">
        <v>137</v>
      </c>
      <c r="E600" s="212" t="s">
        <v>1709</v>
      </c>
      <c r="F600" s="213" t="s">
        <v>1710</v>
      </c>
      <c r="G600" s="214" t="s">
        <v>140</v>
      </c>
      <c r="H600" s="215">
        <v>1850</v>
      </c>
      <c r="I600" s="216"/>
      <c r="J600" s="217">
        <f>ROUND(I600*H600,2)</f>
        <v>0</v>
      </c>
      <c r="K600" s="213" t="s">
        <v>141</v>
      </c>
      <c r="L600" s="69"/>
      <c r="M600" s="218" t="s">
        <v>22</v>
      </c>
      <c r="N600" s="219" t="s">
        <v>47</v>
      </c>
      <c r="O600" s="44"/>
      <c r="P600" s="220">
        <f>O600*H600</f>
        <v>0</v>
      </c>
      <c r="Q600" s="220">
        <v>0.00043960000000000001</v>
      </c>
      <c r="R600" s="220">
        <f>Q600*H600</f>
        <v>0.81325999999999998</v>
      </c>
      <c r="S600" s="220">
        <v>0</v>
      </c>
      <c r="T600" s="221">
        <f>S600*H600</f>
        <v>0</v>
      </c>
      <c r="AR600" s="21" t="s">
        <v>211</v>
      </c>
      <c r="AT600" s="21" t="s">
        <v>137</v>
      </c>
      <c r="AU600" s="21" t="s">
        <v>87</v>
      </c>
      <c r="AY600" s="21" t="s">
        <v>135</v>
      </c>
      <c r="BE600" s="222">
        <f>IF(N600="základní",J600,0)</f>
        <v>0</v>
      </c>
      <c r="BF600" s="222">
        <f>IF(N600="snížená",J600,0)</f>
        <v>0</v>
      </c>
      <c r="BG600" s="222">
        <f>IF(N600="zákl. přenesená",J600,0)</f>
        <v>0</v>
      </c>
      <c r="BH600" s="222">
        <f>IF(N600="sníž. přenesená",J600,0)</f>
        <v>0</v>
      </c>
      <c r="BI600" s="222">
        <f>IF(N600="nulová",J600,0)</f>
        <v>0</v>
      </c>
      <c r="BJ600" s="21" t="s">
        <v>24</v>
      </c>
      <c r="BK600" s="222">
        <f>ROUND(I600*H600,2)</f>
        <v>0</v>
      </c>
      <c r="BL600" s="21" t="s">
        <v>211</v>
      </c>
      <c r="BM600" s="21" t="s">
        <v>1711</v>
      </c>
    </row>
    <row r="601" s="1" customFormat="1">
      <c r="B601" s="43"/>
      <c r="C601" s="71"/>
      <c r="D601" s="223" t="s">
        <v>144</v>
      </c>
      <c r="E601" s="71"/>
      <c r="F601" s="224" t="s">
        <v>1712</v>
      </c>
      <c r="G601" s="71"/>
      <c r="H601" s="71"/>
      <c r="I601" s="182"/>
      <c r="J601" s="71"/>
      <c r="K601" s="71"/>
      <c r="L601" s="69"/>
      <c r="M601" s="225"/>
      <c r="N601" s="44"/>
      <c r="O601" s="44"/>
      <c r="P601" s="44"/>
      <c r="Q601" s="44"/>
      <c r="R601" s="44"/>
      <c r="S601" s="44"/>
      <c r="T601" s="92"/>
      <c r="AT601" s="21" t="s">
        <v>144</v>
      </c>
      <c r="AU601" s="21" t="s">
        <v>87</v>
      </c>
    </row>
    <row r="602" s="1" customFormat="1" ht="16.5" customHeight="1">
      <c r="B602" s="43"/>
      <c r="C602" s="211" t="s">
        <v>1713</v>
      </c>
      <c r="D602" s="211" t="s">
        <v>137</v>
      </c>
      <c r="E602" s="212" t="s">
        <v>1714</v>
      </c>
      <c r="F602" s="213" t="s">
        <v>1715</v>
      </c>
      <c r="G602" s="214" t="s">
        <v>140</v>
      </c>
      <c r="H602" s="215">
        <v>280</v>
      </c>
      <c r="I602" s="216"/>
      <c r="J602" s="217">
        <f>ROUND(I602*H602,2)</f>
        <v>0</v>
      </c>
      <c r="K602" s="213" t="s">
        <v>141</v>
      </c>
      <c r="L602" s="69"/>
      <c r="M602" s="218" t="s">
        <v>22</v>
      </c>
      <c r="N602" s="219" t="s">
        <v>47</v>
      </c>
      <c r="O602" s="44"/>
      <c r="P602" s="220">
        <f>O602*H602</f>
        <v>0</v>
      </c>
      <c r="Q602" s="220">
        <v>0.00014375</v>
      </c>
      <c r="R602" s="220">
        <f>Q602*H602</f>
        <v>0.040250000000000001</v>
      </c>
      <c r="S602" s="220">
        <v>0</v>
      </c>
      <c r="T602" s="221">
        <f>S602*H602</f>
        <v>0</v>
      </c>
      <c r="AR602" s="21" t="s">
        <v>425</v>
      </c>
      <c r="AT602" s="21" t="s">
        <v>137</v>
      </c>
      <c r="AU602" s="21" t="s">
        <v>87</v>
      </c>
      <c r="AY602" s="21" t="s">
        <v>135</v>
      </c>
      <c r="BE602" s="222">
        <f>IF(N602="základní",J602,0)</f>
        <v>0</v>
      </c>
      <c r="BF602" s="222">
        <f>IF(N602="snížená",J602,0)</f>
        <v>0</v>
      </c>
      <c r="BG602" s="222">
        <f>IF(N602="zákl. přenesená",J602,0)</f>
        <v>0</v>
      </c>
      <c r="BH602" s="222">
        <f>IF(N602="sníž. přenesená",J602,0)</f>
        <v>0</v>
      </c>
      <c r="BI602" s="222">
        <f>IF(N602="nulová",J602,0)</f>
        <v>0</v>
      </c>
      <c r="BJ602" s="21" t="s">
        <v>24</v>
      </c>
      <c r="BK602" s="222">
        <f>ROUND(I602*H602,2)</f>
        <v>0</v>
      </c>
      <c r="BL602" s="21" t="s">
        <v>425</v>
      </c>
      <c r="BM602" s="21" t="s">
        <v>1716</v>
      </c>
    </row>
    <row r="603" s="1" customFormat="1" ht="16.5" customHeight="1">
      <c r="B603" s="43"/>
      <c r="C603" s="211" t="s">
        <v>1717</v>
      </c>
      <c r="D603" s="211" t="s">
        <v>137</v>
      </c>
      <c r="E603" s="212" t="s">
        <v>1718</v>
      </c>
      <c r="F603" s="213" t="s">
        <v>1719</v>
      </c>
      <c r="G603" s="214" t="s">
        <v>140</v>
      </c>
      <c r="H603" s="215">
        <v>350</v>
      </c>
      <c r="I603" s="216"/>
      <c r="J603" s="217">
        <f>ROUND(I603*H603,2)</f>
        <v>0</v>
      </c>
      <c r="K603" s="213" t="s">
        <v>141</v>
      </c>
      <c r="L603" s="69"/>
      <c r="M603" s="218" t="s">
        <v>22</v>
      </c>
      <c r="N603" s="219" t="s">
        <v>47</v>
      </c>
      <c r="O603" s="44"/>
      <c r="P603" s="220">
        <f>O603*H603</f>
        <v>0</v>
      </c>
      <c r="Q603" s="220">
        <v>8.5879999999999998E-05</v>
      </c>
      <c r="R603" s="220">
        <f>Q603*H603</f>
        <v>0.030057999999999998</v>
      </c>
      <c r="S603" s="220">
        <v>0</v>
      </c>
      <c r="T603" s="221">
        <f>S603*H603</f>
        <v>0</v>
      </c>
      <c r="AR603" s="21" t="s">
        <v>211</v>
      </c>
      <c r="AT603" s="21" t="s">
        <v>137</v>
      </c>
      <c r="AU603" s="21" t="s">
        <v>87</v>
      </c>
      <c r="AY603" s="21" t="s">
        <v>135</v>
      </c>
      <c r="BE603" s="222">
        <f>IF(N603="základní",J603,0)</f>
        <v>0</v>
      </c>
      <c r="BF603" s="222">
        <f>IF(N603="snížená",J603,0)</f>
        <v>0</v>
      </c>
      <c r="BG603" s="222">
        <f>IF(N603="zákl. přenesená",J603,0)</f>
        <v>0</v>
      </c>
      <c r="BH603" s="222">
        <f>IF(N603="sníž. přenesená",J603,0)</f>
        <v>0</v>
      </c>
      <c r="BI603" s="222">
        <f>IF(N603="nulová",J603,0)</f>
        <v>0</v>
      </c>
      <c r="BJ603" s="21" t="s">
        <v>24</v>
      </c>
      <c r="BK603" s="222">
        <f>ROUND(I603*H603,2)</f>
        <v>0</v>
      </c>
      <c r="BL603" s="21" t="s">
        <v>211</v>
      </c>
      <c r="BM603" s="21" t="s">
        <v>1720</v>
      </c>
    </row>
    <row r="604" s="1" customFormat="1" ht="25.5" customHeight="1">
      <c r="B604" s="43"/>
      <c r="C604" s="211" t="s">
        <v>1721</v>
      </c>
      <c r="D604" s="211" t="s">
        <v>137</v>
      </c>
      <c r="E604" s="212" t="s">
        <v>1722</v>
      </c>
      <c r="F604" s="213" t="s">
        <v>1723</v>
      </c>
      <c r="G604" s="214" t="s">
        <v>140</v>
      </c>
      <c r="H604" s="215">
        <v>1000</v>
      </c>
      <c r="I604" s="216"/>
      <c r="J604" s="217">
        <f>ROUND(I604*H604,2)</f>
        <v>0</v>
      </c>
      <c r="K604" s="213" t="s">
        <v>141</v>
      </c>
      <c r="L604" s="69"/>
      <c r="M604" s="218" t="s">
        <v>22</v>
      </c>
      <c r="N604" s="219" t="s">
        <v>47</v>
      </c>
      <c r="O604" s="44"/>
      <c r="P604" s="220">
        <f>O604*H604</f>
        <v>0</v>
      </c>
      <c r="Q604" s="220">
        <v>0.021559999999999999</v>
      </c>
      <c r="R604" s="220">
        <f>Q604*H604</f>
        <v>21.559999999999999</v>
      </c>
      <c r="S604" s="220">
        <v>0</v>
      </c>
      <c r="T604" s="221">
        <f>S604*H604</f>
        <v>0</v>
      </c>
      <c r="AR604" s="21" t="s">
        <v>211</v>
      </c>
      <c r="AT604" s="21" t="s">
        <v>137</v>
      </c>
      <c r="AU604" s="21" t="s">
        <v>87</v>
      </c>
      <c r="AY604" s="21" t="s">
        <v>135</v>
      </c>
      <c r="BE604" s="222">
        <f>IF(N604="základní",J604,0)</f>
        <v>0</v>
      </c>
      <c r="BF604" s="222">
        <f>IF(N604="snížená",J604,0)</f>
        <v>0</v>
      </c>
      <c r="BG604" s="222">
        <f>IF(N604="zákl. přenesená",J604,0)</f>
        <v>0</v>
      </c>
      <c r="BH604" s="222">
        <f>IF(N604="sníž. přenesená",J604,0)</f>
        <v>0</v>
      </c>
      <c r="BI604" s="222">
        <f>IF(N604="nulová",J604,0)</f>
        <v>0</v>
      </c>
      <c r="BJ604" s="21" t="s">
        <v>24</v>
      </c>
      <c r="BK604" s="222">
        <f>ROUND(I604*H604,2)</f>
        <v>0</v>
      </c>
      <c r="BL604" s="21" t="s">
        <v>211</v>
      </c>
      <c r="BM604" s="21" t="s">
        <v>1724</v>
      </c>
    </row>
    <row r="605" s="1" customFormat="1" ht="16.5" customHeight="1">
      <c r="B605" s="43"/>
      <c r="C605" s="211" t="s">
        <v>1725</v>
      </c>
      <c r="D605" s="211" t="s">
        <v>137</v>
      </c>
      <c r="E605" s="212" t="s">
        <v>1726</v>
      </c>
      <c r="F605" s="213" t="s">
        <v>1727</v>
      </c>
      <c r="G605" s="214" t="s">
        <v>140</v>
      </c>
      <c r="H605" s="215">
        <v>1000</v>
      </c>
      <c r="I605" s="216"/>
      <c r="J605" s="217">
        <f>ROUND(I605*H605,2)</f>
        <v>0</v>
      </c>
      <c r="K605" s="213" t="s">
        <v>141</v>
      </c>
      <c r="L605" s="69"/>
      <c r="M605" s="218" t="s">
        <v>22</v>
      </c>
      <c r="N605" s="219" t="s">
        <v>47</v>
      </c>
      <c r="O605" s="44"/>
      <c r="P605" s="220">
        <f>O605*H605</f>
        <v>0</v>
      </c>
      <c r="Q605" s="220">
        <v>0.021829999999999999</v>
      </c>
      <c r="R605" s="220">
        <f>Q605*H605</f>
        <v>21.829999999999998</v>
      </c>
      <c r="S605" s="220">
        <v>0</v>
      </c>
      <c r="T605" s="221">
        <f>S605*H605</f>
        <v>0</v>
      </c>
      <c r="AR605" s="21" t="s">
        <v>211</v>
      </c>
      <c r="AT605" s="21" t="s">
        <v>137</v>
      </c>
      <c r="AU605" s="21" t="s">
        <v>87</v>
      </c>
      <c r="AY605" s="21" t="s">
        <v>135</v>
      </c>
      <c r="BE605" s="222">
        <f>IF(N605="základní",J605,0)</f>
        <v>0</v>
      </c>
      <c r="BF605" s="222">
        <f>IF(N605="snížená",J605,0)</f>
        <v>0</v>
      </c>
      <c r="BG605" s="222">
        <f>IF(N605="zákl. přenesená",J605,0)</f>
        <v>0</v>
      </c>
      <c r="BH605" s="222">
        <f>IF(N605="sníž. přenesená",J605,0)</f>
        <v>0</v>
      </c>
      <c r="BI605" s="222">
        <f>IF(N605="nulová",J605,0)</f>
        <v>0</v>
      </c>
      <c r="BJ605" s="21" t="s">
        <v>24</v>
      </c>
      <c r="BK605" s="222">
        <f>ROUND(I605*H605,2)</f>
        <v>0</v>
      </c>
      <c r="BL605" s="21" t="s">
        <v>211</v>
      </c>
      <c r="BM605" s="21" t="s">
        <v>1728</v>
      </c>
    </row>
    <row r="606" s="1" customFormat="1" ht="16.5" customHeight="1">
      <c r="B606" s="43"/>
      <c r="C606" s="211" t="s">
        <v>1729</v>
      </c>
      <c r="D606" s="211" t="s">
        <v>137</v>
      </c>
      <c r="E606" s="212" t="s">
        <v>1730</v>
      </c>
      <c r="F606" s="213" t="s">
        <v>1731</v>
      </c>
      <c r="G606" s="214" t="s">
        <v>140</v>
      </c>
      <c r="H606" s="215">
        <v>900</v>
      </c>
      <c r="I606" s="216"/>
      <c r="J606" s="217">
        <f>ROUND(I606*H606,2)</f>
        <v>0</v>
      </c>
      <c r="K606" s="213" t="s">
        <v>141</v>
      </c>
      <c r="L606" s="69"/>
      <c r="M606" s="218" t="s">
        <v>22</v>
      </c>
      <c r="N606" s="219" t="s">
        <v>47</v>
      </c>
      <c r="O606" s="44"/>
      <c r="P606" s="220">
        <f>O606*H606</f>
        <v>0</v>
      </c>
      <c r="Q606" s="220">
        <v>8.0000000000000007E-05</v>
      </c>
      <c r="R606" s="220">
        <f>Q606*H606</f>
        <v>0.072000000000000008</v>
      </c>
      <c r="S606" s="220">
        <v>0</v>
      </c>
      <c r="T606" s="221">
        <f>S606*H606</f>
        <v>0</v>
      </c>
      <c r="AR606" s="21" t="s">
        <v>211</v>
      </c>
      <c r="AT606" s="21" t="s">
        <v>137</v>
      </c>
      <c r="AU606" s="21" t="s">
        <v>87</v>
      </c>
      <c r="AY606" s="21" t="s">
        <v>135</v>
      </c>
      <c r="BE606" s="222">
        <f>IF(N606="základní",J606,0)</f>
        <v>0</v>
      </c>
      <c r="BF606" s="222">
        <f>IF(N606="snížená",J606,0)</f>
        <v>0</v>
      </c>
      <c r="BG606" s="222">
        <f>IF(N606="zákl. přenesená",J606,0)</f>
        <v>0</v>
      </c>
      <c r="BH606" s="222">
        <f>IF(N606="sníž. přenesená",J606,0)</f>
        <v>0</v>
      </c>
      <c r="BI606" s="222">
        <f>IF(N606="nulová",J606,0)</f>
        <v>0</v>
      </c>
      <c r="BJ606" s="21" t="s">
        <v>24</v>
      </c>
      <c r="BK606" s="222">
        <f>ROUND(I606*H606,2)</f>
        <v>0</v>
      </c>
      <c r="BL606" s="21" t="s">
        <v>211</v>
      </c>
      <c r="BM606" s="21" t="s">
        <v>1732</v>
      </c>
    </row>
    <row r="607" s="1" customFormat="1" ht="16.5" customHeight="1">
      <c r="B607" s="43"/>
      <c r="C607" s="211" t="s">
        <v>1733</v>
      </c>
      <c r="D607" s="211" t="s">
        <v>137</v>
      </c>
      <c r="E607" s="212" t="s">
        <v>1734</v>
      </c>
      <c r="F607" s="213" t="s">
        <v>1735</v>
      </c>
      <c r="G607" s="214" t="s">
        <v>140</v>
      </c>
      <c r="H607" s="215">
        <v>1000</v>
      </c>
      <c r="I607" s="216"/>
      <c r="J607" s="217">
        <f>ROUND(I607*H607,2)</f>
        <v>0</v>
      </c>
      <c r="K607" s="213" t="s">
        <v>141</v>
      </c>
      <c r="L607" s="69"/>
      <c r="M607" s="218" t="s">
        <v>22</v>
      </c>
      <c r="N607" s="219" t="s">
        <v>47</v>
      </c>
      <c r="O607" s="44"/>
      <c r="P607" s="220">
        <f>O607*H607</f>
        <v>0</v>
      </c>
      <c r="Q607" s="220">
        <v>0.00053759999999999995</v>
      </c>
      <c r="R607" s="220">
        <f>Q607*H607</f>
        <v>0.53759999999999997</v>
      </c>
      <c r="S607" s="220">
        <v>0</v>
      </c>
      <c r="T607" s="221">
        <f>S607*H607</f>
        <v>0</v>
      </c>
      <c r="AR607" s="21" t="s">
        <v>211</v>
      </c>
      <c r="AT607" s="21" t="s">
        <v>137</v>
      </c>
      <c r="AU607" s="21" t="s">
        <v>87</v>
      </c>
      <c r="AY607" s="21" t="s">
        <v>135</v>
      </c>
      <c r="BE607" s="222">
        <f>IF(N607="základní",J607,0)</f>
        <v>0</v>
      </c>
      <c r="BF607" s="222">
        <f>IF(N607="snížená",J607,0)</f>
        <v>0</v>
      </c>
      <c r="BG607" s="222">
        <f>IF(N607="zákl. přenesená",J607,0)</f>
        <v>0</v>
      </c>
      <c r="BH607" s="222">
        <f>IF(N607="sníž. přenesená",J607,0)</f>
        <v>0</v>
      </c>
      <c r="BI607" s="222">
        <f>IF(N607="nulová",J607,0)</f>
        <v>0</v>
      </c>
      <c r="BJ607" s="21" t="s">
        <v>24</v>
      </c>
      <c r="BK607" s="222">
        <f>ROUND(I607*H607,2)</f>
        <v>0</v>
      </c>
      <c r="BL607" s="21" t="s">
        <v>211</v>
      </c>
      <c r="BM607" s="21" t="s">
        <v>1736</v>
      </c>
    </row>
    <row r="608" s="1" customFormat="1" ht="25.5" customHeight="1">
      <c r="B608" s="43"/>
      <c r="C608" s="211" t="s">
        <v>1737</v>
      </c>
      <c r="D608" s="211" t="s">
        <v>137</v>
      </c>
      <c r="E608" s="212" t="s">
        <v>1738</v>
      </c>
      <c r="F608" s="213" t="s">
        <v>1739</v>
      </c>
      <c r="G608" s="214" t="s">
        <v>140</v>
      </c>
      <c r="H608" s="215">
        <v>1200</v>
      </c>
      <c r="I608" s="216"/>
      <c r="J608" s="217">
        <f>ROUND(I608*H608,2)</f>
        <v>0</v>
      </c>
      <c r="K608" s="213" t="s">
        <v>141</v>
      </c>
      <c r="L608" s="69"/>
      <c r="M608" s="218" t="s">
        <v>22</v>
      </c>
      <c r="N608" s="219" t="s">
        <v>47</v>
      </c>
      <c r="O608" s="44"/>
      <c r="P608" s="220">
        <f>O608*H608</f>
        <v>0</v>
      </c>
      <c r="Q608" s="220">
        <v>0.001008</v>
      </c>
      <c r="R608" s="220">
        <f>Q608*H608</f>
        <v>1.2096</v>
      </c>
      <c r="S608" s="220">
        <v>0</v>
      </c>
      <c r="T608" s="221">
        <f>S608*H608</f>
        <v>0</v>
      </c>
      <c r="AR608" s="21" t="s">
        <v>211</v>
      </c>
      <c r="AT608" s="21" t="s">
        <v>137</v>
      </c>
      <c r="AU608" s="21" t="s">
        <v>87</v>
      </c>
      <c r="AY608" s="21" t="s">
        <v>135</v>
      </c>
      <c r="BE608" s="222">
        <f>IF(N608="základní",J608,0)</f>
        <v>0</v>
      </c>
      <c r="BF608" s="222">
        <f>IF(N608="snížená",J608,0)</f>
        <v>0</v>
      </c>
      <c r="BG608" s="222">
        <f>IF(N608="zákl. přenesená",J608,0)</f>
        <v>0</v>
      </c>
      <c r="BH608" s="222">
        <f>IF(N608="sníž. přenesená",J608,0)</f>
        <v>0</v>
      </c>
      <c r="BI608" s="222">
        <f>IF(N608="nulová",J608,0)</f>
        <v>0</v>
      </c>
      <c r="BJ608" s="21" t="s">
        <v>24</v>
      </c>
      <c r="BK608" s="222">
        <f>ROUND(I608*H608,2)</f>
        <v>0</v>
      </c>
      <c r="BL608" s="21" t="s">
        <v>211</v>
      </c>
      <c r="BM608" s="21" t="s">
        <v>1740</v>
      </c>
    </row>
    <row r="609" s="10" customFormat="1" ht="29.88" customHeight="1">
      <c r="B609" s="195"/>
      <c r="C609" s="196"/>
      <c r="D609" s="197" t="s">
        <v>75</v>
      </c>
      <c r="E609" s="209" t="s">
        <v>1741</v>
      </c>
      <c r="F609" s="209" t="s">
        <v>1742</v>
      </c>
      <c r="G609" s="196"/>
      <c r="H609" s="196"/>
      <c r="I609" s="199"/>
      <c r="J609" s="210">
        <f>BK609</f>
        <v>0</v>
      </c>
      <c r="K609" s="196"/>
      <c r="L609" s="201"/>
      <c r="M609" s="202"/>
      <c r="N609" s="203"/>
      <c r="O609" s="203"/>
      <c r="P609" s="204">
        <f>SUM(P610:P617)</f>
        <v>0</v>
      </c>
      <c r="Q609" s="203"/>
      <c r="R609" s="204">
        <f>SUM(R610:R617)</f>
        <v>3.4628947920000002</v>
      </c>
      <c r="S609" s="203"/>
      <c r="T609" s="205">
        <f>SUM(T610:T617)</f>
        <v>1.0695000000000001</v>
      </c>
      <c r="AR609" s="206" t="s">
        <v>87</v>
      </c>
      <c r="AT609" s="207" t="s">
        <v>75</v>
      </c>
      <c r="AU609" s="207" t="s">
        <v>24</v>
      </c>
      <c r="AY609" s="206" t="s">
        <v>135</v>
      </c>
      <c r="BK609" s="208">
        <f>SUM(BK610:BK617)</f>
        <v>0</v>
      </c>
    </row>
    <row r="610" s="1" customFormat="1" ht="16.5" customHeight="1">
      <c r="B610" s="43"/>
      <c r="C610" s="211" t="s">
        <v>1743</v>
      </c>
      <c r="D610" s="211" t="s">
        <v>137</v>
      </c>
      <c r="E610" s="212" t="s">
        <v>1744</v>
      </c>
      <c r="F610" s="213" t="s">
        <v>1745</v>
      </c>
      <c r="G610" s="214" t="s">
        <v>140</v>
      </c>
      <c r="H610" s="215">
        <v>1800</v>
      </c>
      <c r="I610" s="216"/>
      <c r="J610" s="217">
        <f>ROUND(I610*H610,2)</f>
        <v>0</v>
      </c>
      <c r="K610" s="213" t="s">
        <v>141</v>
      </c>
      <c r="L610" s="69"/>
      <c r="M610" s="218" t="s">
        <v>22</v>
      </c>
      <c r="N610" s="219" t="s">
        <v>47</v>
      </c>
      <c r="O610" s="44"/>
      <c r="P610" s="220">
        <f>O610*H610</f>
        <v>0</v>
      </c>
      <c r="Q610" s="220">
        <v>0</v>
      </c>
      <c r="R610" s="220">
        <f>Q610*H610</f>
        <v>0</v>
      </c>
      <c r="S610" s="220">
        <v>0</v>
      </c>
      <c r="T610" s="221">
        <f>S610*H610</f>
        <v>0</v>
      </c>
      <c r="AR610" s="21" t="s">
        <v>211</v>
      </c>
      <c r="AT610" s="21" t="s">
        <v>137</v>
      </c>
      <c r="AU610" s="21" t="s">
        <v>87</v>
      </c>
      <c r="AY610" s="21" t="s">
        <v>135</v>
      </c>
      <c r="BE610" s="222">
        <f>IF(N610="základní",J610,0)</f>
        <v>0</v>
      </c>
      <c r="BF610" s="222">
        <f>IF(N610="snížená",J610,0)</f>
        <v>0</v>
      </c>
      <c r="BG610" s="222">
        <f>IF(N610="zákl. přenesená",J610,0)</f>
        <v>0</v>
      </c>
      <c r="BH610" s="222">
        <f>IF(N610="sníž. přenesená",J610,0)</f>
        <v>0</v>
      </c>
      <c r="BI610" s="222">
        <f>IF(N610="nulová",J610,0)</f>
        <v>0</v>
      </c>
      <c r="BJ610" s="21" t="s">
        <v>24</v>
      </c>
      <c r="BK610" s="222">
        <f>ROUND(I610*H610,2)</f>
        <v>0</v>
      </c>
      <c r="BL610" s="21" t="s">
        <v>211</v>
      </c>
      <c r="BM610" s="21" t="s">
        <v>1746</v>
      </c>
    </row>
    <row r="611" s="1" customFormat="1" ht="16.5" customHeight="1">
      <c r="B611" s="43"/>
      <c r="C611" s="211" t="s">
        <v>1747</v>
      </c>
      <c r="D611" s="211" t="s">
        <v>137</v>
      </c>
      <c r="E611" s="212" t="s">
        <v>1748</v>
      </c>
      <c r="F611" s="213" t="s">
        <v>1749</v>
      </c>
      <c r="G611" s="214" t="s">
        <v>140</v>
      </c>
      <c r="H611" s="215">
        <v>2500</v>
      </c>
      <c r="I611" s="216"/>
      <c r="J611" s="217">
        <f>ROUND(I611*H611,2)</f>
        <v>0</v>
      </c>
      <c r="K611" s="213" t="s">
        <v>141</v>
      </c>
      <c r="L611" s="69"/>
      <c r="M611" s="218" t="s">
        <v>22</v>
      </c>
      <c r="N611" s="219" t="s">
        <v>47</v>
      </c>
      <c r="O611" s="44"/>
      <c r="P611" s="220">
        <f>O611*H611</f>
        <v>0</v>
      </c>
      <c r="Q611" s="220">
        <v>0.001</v>
      </c>
      <c r="R611" s="220">
        <f>Q611*H611</f>
        <v>2.5</v>
      </c>
      <c r="S611" s="220">
        <v>0.00031</v>
      </c>
      <c r="T611" s="221">
        <f>S611*H611</f>
        <v>0.77500000000000002</v>
      </c>
      <c r="AR611" s="21" t="s">
        <v>211</v>
      </c>
      <c r="AT611" s="21" t="s">
        <v>137</v>
      </c>
      <c r="AU611" s="21" t="s">
        <v>87</v>
      </c>
      <c r="AY611" s="21" t="s">
        <v>135</v>
      </c>
      <c r="BE611" s="222">
        <f>IF(N611="základní",J611,0)</f>
        <v>0</v>
      </c>
      <c r="BF611" s="222">
        <f>IF(N611="snížená",J611,0)</f>
        <v>0</v>
      </c>
      <c r="BG611" s="222">
        <f>IF(N611="zákl. přenesená",J611,0)</f>
        <v>0</v>
      </c>
      <c r="BH611" s="222">
        <f>IF(N611="sníž. přenesená",J611,0)</f>
        <v>0</v>
      </c>
      <c r="BI611" s="222">
        <f>IF(N611="nulová",J611,0)</f>
        <v>0</v>
      </c>
      <c r="BJ611" s="21" t="s">
        <v>24</v>
      </c>
      <c r="BK611" s="222">
        <f>ROUND(I611*H611,2)</f>
        <v>0</v>
      </c>
      <c r="BL611" s="21" t="s">
        <v>211</v>
      </c>
      <c r="BM611" s="21" t="s">
        <v>1750</v>
      </c>
    </row>
    <row r="612" s="1" customFormat="1" ht="16.5" customHeight="1">
      <c r="B612" s="43"/>
      <c r="C612" s="211" t="s">
        <v>1751</v>
      </c>
      <c r="D612" s="211" t="s">
        <v>137</v>
      </c>
      <c r="E612" s="212" t="s">
        <v>1752</v>
      </c>
      <c r="F612" s="213" t="s">
        <v>1753</v>
      </c>
      <c r="G612" s="214" t="s">
        <v>140</v>
      </c>
      <c r="H612" s="215">
        <v>950</v>
      </c>
      <c r="I612" s="216"/>
      <c r="J612" s="217">
        <f>ROUND(I612*H612,2)</f>
        <v>0</v>
      </c>
      <c r="K612" s="213" t="s">
        <v>141</v>
      </c>
      <c r="L612" s="69"/>
      <c r="M612" s="218" t="s">
        <v>22</v>
      </c>
      <c r="N612" s="219" t="s">
        <v>47</v>
      </c>
      <c r="O612" s="44"/>
      <c r="P612" s="220">
        <f>O612*H612</f>
        <v>0</v>
      </c>
      <c r="Q612" s="220">
        <v>0.001</v>
      </c>
      <c r="R612" s="220">
        <f>Q612*H612</f>
        <v>0.95000000000000007</v>
      </c>
      <c r="S612" s="220">
        <v>0.00031</v>
      </c>
      <c r="T612" s="221">
        <f>S612*H612</f>
        <v>0.29449999999999998</v>
      </c>
      <c r="AR612" s="21" t="s">
        <v>211</v>
      </c>
      <c r="AT612" s="21" t="s">
        <v>137</v>
      </c>
      <c r="AU612" s="21" t="s">
        <v>87</v>
      </c>
      <c r="AY612" s="21" t="s">
        <v>135</v>
      </c>
      <c r="BE612" s="222">
        <f>IF(N612="základní",J612,0)</f>
        <v>0</v>
      </c>
      <c r="BF612" s="222">
        <f>IF(N612="snížená",J612,0)</f>
        <v>0</v>
      </c>
      <c r="BG612" s="222">
        <f>IF(N612="zákl. přenesená",J612,0)</f>
        <v>0</v>
      </c>
      <c r="BH612" s="222">
        <f>IF(N612="sníž. přenesená",J612,0)</f>
        <v>0</v>
      </c>
      <c r="BI612" s="222">
        <f>IF(N612="nulová",J612,0)</f>
        <v>0</v>
      </c>
      <c r="BJ612" s="21" t="s">
        <v>24</v>
      </c>
      <c r="BK612" s="222">
        <f>ROUND(I612*H612,2)</f>
        <v>0</v>
      </c>
      <c r="BL612" s="21" t="s">
        <v>211</v>
      </c>
      <c r="BM612" s="21" t="s">
        <v>1754</v>
      </c>
    </row>
    <row r="613" s="1" customFormat="1" ht="25.5" customHeight="1">
      <c r="B613" s="43"/>
      <c r="C613" s="211" t="s">
        <v>1755</v>
      </c>
      <c r="D613" s="211" t="s">
        <v>137</v>
      </c>
      <c r="E613" s="212" t="s">
        <v>1756</v>
      </c>
      <c r="F613" s="213" t="s">
        <v>1757</v>
      </c>
      <c r="G613" s="214" t="s">
        <v>194</v>
      </c>
      <c r="H613" s="215">
        <v>80</v>
      </c>
      <c r="I613" s="216"/>
      <c r="J613" s="217">
        <f>ROUND(I613*H613,2)</f>
        <v>0</v>
      </c>
      <c r="K613" s="213" t="s">
        <v>141</v>
      </c>
      <c r="L613" s="69"/>
      <c r="M613" s="218" t="s">
        <v>22</v>
      </c>
      <c r="N613" s="219" t="s">
        <v>47</v>
      </c>
      <c r="O613" s="44"/>
      <c r="P613" s="220">
        <f>O613*H613</f>
        <v>0</v>
      </c>
      <c r="Q613" s="220">
        <v>1.1559899999999999E-05</v>
      </c>
      <c r="R613" s="220">
        <f>Q613*H613</f>
        <v>0.00092479199999999991</v>
      </c>
      <c r="S613" s="220">
        <v>0</v>
      </c>
      <c r="T613" s="221">
        <f>S613*H613</f>
        <v>0</v>
      </c>
      <c r="AR613" s="21" t="s">
        <v>211</v>
      </c>
      <c r="AT613" s="21" t="s">
        <v>137</v>
      </c>
      <c r="AU613" s="21" t="s">
        <v>87</v>
      </c>
      <c r="AY613" s="21" t="s">
        <v>135</v>
      </c>
      <c r="BE613" s="222">
        <f>IF(N613="základní",J613,0)</f>
        <v>0</v>
      </c>
      <c r="BF613" s="222">
        <f>IF(N613="snížená",J613,0)</f>
        <v>0</v>
      </c>
      <c r="BG613" s="222">
        <f>IF(N613="zákl. přenesená",J613,0)</f>
        <v>0</v>
      </c>
      <c r="BH613" s="222">
        <f>IF(N613="sníž. přenesená",J613,0)</f>
        <v>0</v>
      </c>
      <c r="BI613" s="222">
        <f>IF(N613="nulová",J613,0)</f>
        <v>0</v>
      </c>
      <c r="BJ613" s="21" t="s">
        <v>24</v>
      </c>
      <c r="BK613" s="222">
        <f>ROUND(I613*H613,2)</f>
        <v>0</v>
      </c>
      <c r="BL613" s="21" t="s">
        <v>211</v>
      </c>
      <c r="BM613" s="21" t="s">
        <v>1758</v>
      </c>
    </row>
    <row r="614" s="1" customFormat="1" ht="16.5" customHeight="1">
      <c r="B614" s="43"/>
      <c r="C614" s="211" t="s">
        <v>1759</v>
      </c>
      <c r="D614" s="211" t="s">
        <v>137</v>
      </c>
      <c r="E614" s="212" t="s">
        <v>1760</v>
      </c>
      <c r="F614" s="213" t="s">
        <v>1761</v>
      </c>
      <c r="G614" s="214" t="s">
        <v>140</v>
      </c>
      <c r="H614" s="215">
        <v>2000</v>
      </c>
      <c r="I614" s="216"/>
      <c r="J614" s="217">
        <f>ROUND(I614*H614,2)</f>
        <v>0</v>
      </c>
      <c r="K614" s="213" t="s">
        <v>141</v>
      </c>
      <c r="L614" s="69"/>
      <c r="M614" s="218" t="s">
        <v>22</v>
      </c>
      <c r="N614" s="219" t="s">
        <v>47</v>
      </c>
      <c r="O614" s="44"/>
      <c r="P614" s="220">
        <f>O614*H614</f>
        <v>0</v>
      </c>
      <c r="Q614" s="220">
        <v>0</v>
      </c>
      <c r="R614" s="220">
        <f>Q614*H614</f>
        <v>0</v>
      </c>
      <c r="S614" s="220">
        <v>0</v>
      </c>
      <c r="T614" s="221">
        <f>S614*H614</f>
        <v>0</v>
      </c>
      <c r="AR614" s="21" t="s">
        <v>211</v>
      </c>
      <c r="AT614" s="21" t="s">
        <v>137</v>
      </c>
      <c r="AU614" s="21" t="s">
        <v>87</v>
      </c>
      <c r="AY614" s="21" t="s">
        <v>135</v>
      </c>
      <c r="BE614" s="222">
        <f>IF(N614="základní",J614,0)</f>
        <v>0</v>
      </c>
      <c r="BF614" s="222">
        <f>IF(N614="snížená",J614,0)</f>
        <v>0</v>
      </c>
      <c r="BG614" s="222">
        <f>IF(N614="zákl. přenesená",J614,0)</f>
        <v>0</v>
      </c>
      <c r="BH614" s="222">
        <f>IF(N614="sníž. přenesená",J614,0)</f>
        <v>0</v>
      </c>
      <c r="BI614" s="222">
        <f>IF(N614="nulová",J614,0)</f>
        <v>0</v>
      </c>
      <c r="BJ614" s="21" t="s">
        <v>24</v>
      </c>
      <c r="BK614" s="222">
        <f>ROUND(I614*H614,2)</f>
        <v>0</v>
      </c>
      <c r="BL614" s="21" t="s">
        <v>211</v>
      </c>
      <c r="BM614" s="21" t="s">
        <v>1762</v>
      </c>
    </row>
    <row r="615" s="1" customFormat="1" ht="16.5" customHeight="1">
      <c r="B615" s="43"/>
      <c r="C615" s="226" t="s">
        <v>1763</v>
      </c>
      <c r="D615" s="226" t="s">
        <v>401</v>
      </c>
      <c r="E615" s="227" t="s">
        <v>1764</v>
      </c>
      <c r="F615" s="228" t="s">
        <v>1765</v>
      </c>
      <c r="G615" s="229" t="s">
        <v>140</v>
      </c>
      <c r="H615" s="230">
        <v>2100</v>
      </c>
      <c r="I615" s="231"/>
      <c r="J615" s="232">
        <f>ROUND(I615*H615,2)</f>
        <v>0</v>
      </c>
      <c r="K615" s="228" t="s">
        <v>141</v>
      </c>
      <c r="L615" s="233"/>
      <c r="M615" s="234" t="s">
        <v>22</v>
      </c>
      <c r="N615" s="235" t="s">
        <v>47</v>
      </c>
      <c r="O615" s="44"/>
      <c r="P615" s="220">
        <f>O615*H615</f>
        <v>0</v>
      </c>
      <c r="Q615" s="220">
        <v>0</v>
      </c>
      <c r="R615" s="220">
        <f>Q615*H615</f>
        <v>0</v>
      </c>
      <c r="S615" s="220">
        <v>0</v>
      </c>
      <c r="T615" s="221">
        <f>S615*H615</f>
        <v>0</v>
      </c>
      <c r="AR615" s="21" t="s">
        <v>278</v>
      </c>
      <c r="AT615" s="21" t="s">
        <v>401</v>
      </c>
      <c r="AU615" s="21" t="s">
        <v>87</v>
      </c>
      <c r="AY615" s="21" t="s">
        <v>135</v>
      </c>
      <c r="BE615" s="222">
        <f>IF(N615="základní",J615,0)</f>
        <v>0</v>
      </c>
      <c r="BF615" s="222">
        <f>IF(N615="snížená",J615,0)</f>
        <v>0</v>
      </c>
      <c r="BG615" s="222">
        <f>IF(N615="zákl. přenesená",J615,0)</f>
        <v>0</v>
      </c>
      <c r="BH615" s="222">
        <f>IF(N615="sníž. přenesená",J615,0)</f>
        <v>0</v>
      </c>
      <c r="BI615" s="222">
        <f>IF(N615="nulová",J615,0)</f>
        <v>0</v>
      </c>
      <c r="BJ615" s="21" t="s">
        <v>24</v>
      </c>
      <c r="BK615" s="222">
        <f>ROUND(I615*H615,2)</f>
        <v>0</v>
      </c>
      <c r="BL615" s="21" t="s">
        <v>211</v>
      </c>
      <c r="BM615" s="21" t="s">
        <v>1766</v>
      </c>
    </row>
    <row r="616" s="11" customFormat="1">
      <c r="B616" s="236"/>
      <c r="C616" s="237"/>
      <c r="D616" s="223" t="s">
        <v>710</v>
      </c>
      <c r="E616" s="237"/>
      <c r="F616" s="239" t="s">
        <v>1767</v>
      </c>
      <c r="G616" s="237"/>
      <c r="H616" s="240">
        <v>2100</v>
      </c>
      <c r="I616" s="241"/>
      <c r="J616" s="237"/>
      <c r="K616" s="237"/>
      <c r="L616" s="242"/>
      <c r="M616" s="243"/>
      <c r="N616" s="244"/>
      <c r="O616" s="244"/>
      <c r="P616" s="244"/>
      <c r="Q616" s="244"/>
      <c r="R616" s="244"/>
      <c r="S616" s="244"/>
      <c r="T616" s="245"/>
      <c r="AT616" s="246" t="s">
        <v>710</v>
      </c>
      <c r="AU616" s="246" t="s">
        <v>87</v>
      </c>
      <c r="AV616" s="11" t="s">
        <v>87</v>
      </c>
      <c r="AW616" s="11" t="s">
        <v>6</v>
      </c>
      <c r="AX616" s="11" t="s">
        <v>24</v>
      </c>
      <c r="AY616" s="246" t="s">
        <v>135</v>
      </c>
    </row>
    <row r="617" s="1" customFormat="1" ht="16.5" customHeight="1">
      <c r="B617" s="43"/>
      <c r="C617" s="211" t="s">
        <v>1768</v>
      </c>
      <c r="D617" s="211" t="s">
        <v>137</v>
      </c>
      <c r="E617" s="212" t="s">
        <v>1769</v>
      </c>
      <c r="F617" s="213" t="s">
        <v>1770</v>
      </c>
      <c r="G617" s="214" t="s">
        <v>140</v>
      </c>
      <c r="H617" s="215">
        <v>900</v>
      </c>
      <c r="I617" s="216"/>
      <c r="J617" s="217">
        <f>ROUND(I617*H617,2)</f>
        <v>0</v>
      </c>
      <c r="K617" s="213" t="s">
        <v>141</v>
      </c>
      <c r="L617" s="69"/>
      <c r="M617" s="218" t="s">
        <v>22</v>
      </c>
      <c r="N617" s="219" t="s">
        <v>47</v>
      </c>
      <c r="O617" s="44"/>
      <c r="P617" s="220">
        <f>O617*H617</f>
        <v>0</v>
      </c>
      <c r="Q617" s="220">
        <v>1.33E-05</v>
      </c>
      <c r="R617" s="220">
        <f>Q617*H617</f>
        <v>0.01197</v>
      </c>
      <c r="S617" s="220">
        <v>0</v>
      </c>
      <c r="T617" s="221">
        <f>S617*H617</f>
        <v>0</v>
      </c>
      <c r="AR617" s="21" t="s">
        <v>211</v>
      </c>
      <c r="AT617" s="21" t="s">
        <v>137</v>
      </c>
      <c r="AU617" s="21" t="s">
        <v>87</v>
      </c>
      <c r="AY617" s="21" t="s">
        <v>135</v>
      </c>
      <c r="BE617" s="222">
        <f>IF(N617="základní",J617,0)</f>
        <v>0</v>
      </c>
      <c r="BF617" s="222">
        <f>IF(N617="snížená",J617,0)</f>
        <v>0</v>
      </c>
      <c r="BG617" s="222">
        <f>IF(N617="zákl. přenesená",J617,0)</f>
        <v>0</v>
      </c>
      <c r="BH617" s="222">
        <f>IF(N617="sníž. přenesená",J617,0)</f>
        <v>0</v>
      </c>
      <c r="BI617" s="222">
        <f>IF(N617="nulová",J617,0)</f>
        <v>0</v>
      </c>
      <c r="BJ617" s="21" t="s">
        <v>24</v>
      </c>
      <c r="BK617" s="222">
        <f>ROUND(I617*H617,2)</f>
        <v>0</v>
      </c>
      <c r="BL617" s="21" t="s">
        <v>211</v>
      </c>
      <c r="BM617" s="21" t="s">
        <v>1771</v>
      </c>
    </row>
    <row r="618" s="10" customFormat="1" ht="29.88" customHeight="1">
      <c r="B618" s="195"/>
      <c r="C618" s="196"/>
      <c r="D618" s="197" t="s">
        <v>75</v>
      </c>
      <c r="E618" s="209" t="s">
        <v>1772</v>
      </c>
      <c r="F618" s="209" t="s">
        <v>1773</v>
      </c>
      <c r="G618" s="196"/>
      <c r="H618" s="196"/>
      <c r="I618" s="199"/>
      <c r="J618" s="210">
        <f>BK618</f>
        <v>0</v>
      </c>
      <c r="K618" s="196"/>
      <c r="L618" s="201"/>
      <c r="M618" s="202"/>
      <c r="N618" s="203"/>
      <c r="O618" s="203"/>
      <c r="P618" s="204">
        <f>P619</f>
        <v>0</v>
      </c>
      <c r="Q618" s="203"/>
      <c r="R618" s="204">
        <f>R619</f>
        <v>0</v>
      </c>
      <c r="S618" s="203"/>
      <c r="T618" s="205">
        <f>T619</f>
        <v>0</v>
      </c>
      <c r="AR618" s="206" t="s">
        <v>87</v>
      </c>
      <c r="AT618" s="207" t="s">
        <v>75</v>
      </c>
      <c r="AU618" s="207" t="s">
        <v>24</v>
      </c>
      <c r="AY618" s="206" t="s">
        <v>135</v>
      </c>
      <c r="BK618" s="208">
        <f>BK619</f>
        <v>0</v>
      </c>
    </row>
    <row r="619" s="1" customFormat="1" ht="25.5" customHeight="1">
      <c r="B619" s="43"/>
      <c r="C619" s="211" t="s">
        <v>1774</v>
      </c>
      <c r="D619" s="211" t="s">
        <v>137</v>
      </c>
      <c r="E619" s="212" t="s">
        <v>1775</v>
      </c>
      <c r="F619" s="213" t="s">
        <v>1776</v>
      </c>
      <c r="G619" s="214" t="s">
        <v>140</v>
      </c>
      <c r="H619" s="215">
        <v>800</v>
      </c>
      <c r="I619" s="216"/>
      <c r="J619" s="217">
        <f>ROUND(I619*H619,2)</f>
        <v>0</v>
      </c>
      <c r="K619" s="213" t="s">
        <v>141</v>
      </c>
      <c r="L619" s="69"/>
      <c r="M619" s="218" t="s">
        <v>22</v>
      </c>
      <c r="N619" s="219" t="s">
        <v>47</v>
      </c>
      <c r="O619" s="44"/>
      <c r="P619" s="220">
        <f>O619*H619</f>
        <v>0</v>
      </c>
      <c r="Q619" s="220">
        <v>0</v>
      </c>
      <c r="R619" s="220">
        <f>Q619*H619</f>
        <v>0</v>
      </c>
      <c r="S619" s="220">
        <v>0</v>
      </c>
      <c r="T619" s="221">
        <f>S619*H619</f>
        <v>0</v>
      </c>
      <c r="AR619" s="21" t="s">
        <v>211</v>
      </c>
      <c r="AT619" s="21" t="s">
        <v>137</v>
      </c>
      <c r="AU619" s="21" t="s">
        <v>87</v>
      </c>
      <c r="AY619" s="21" t="s">
        <v>135</v>
      </c>
      <c r="BE619" s="222">
        <f>IF(N619="základní",J619,0)</f>
        <v>0</v>
      </c>
      <c r="BF619" s="222">
        <f>IF(N619="snížená",J619,0)</f>
        <v>0</v>
      </c>
      <c r="BG619" s="222">
        <f>IF(N619="zákl. přenesená",J619,0)</f>
        <v>0</v>
      </c>
      <c r="BH619" s="222">
        <f>IF(N619="sníž. přenesená",J619,0)</f>
        <v>0</v>
      </c>
      <c r="BI619" s="222">
        <f>IF(N619="nulová",J619,0)</f>
        <v>0</v>
      </c>
      <c r="BJ619" s="21" t="s">
        <v>24</v>
      </c>
      <c r="BK619" s="222">
        <f>ROUND(I619*H619,2)</f>
        <v>0</v>
      </c>
      <c r="BL619" s="21" t="s">
        <v>211</v>
      </c>
      <c r="BM619" s="21" t="s">
        <v>1777</v>
      </c>
    </row>
    <row r="620" s="10" customFormat="1" ht="37.44" customHeight="1">
      <c r="B620" s="195"/>
      <c r="C620" s="196"/>
      <c r="D620" s="197" t="s">
        <v>75</v>
      </c>
      <c r="E620" s="198" t="s">
        <v>1778</v>
      </c>
      <c r="F620" s="198" t="s">
        <v>1779</v>
      </c>
      <c r="G620" s="196"/>
      <c r="H620" s="196"/>
      <c r="I620" s="199"/>
      <c r="J620" s="200">
        <f>BK620</f>
        <v>0</v>
      </c>
      <c r="K620" s="196"/>
      <c r="L620" s="201"/>
      <c r="M620" s="202"/>
      <c r="N620" s="203"/>
      <c r="O620" s="203"/>
      <c r="P620" s="204">
        <f>SUM(P621:P629)</f>
        <v>0</v>
      </c>
      <c r="Q620" s="203"/>
      <c r="R620" s="204">
        <f>SUM(R621:R629)</f>
        <v>0</v>
      </c>
      <c r="S620" s="203"/>
      <c r="T620" s="205">
        <f>SUM(T621:T629)</f>
        <v>0</v>
      </c>
      <c r="AR620" s="206" t="s">
        <v>142</v>
      </c>
      <c r="AT620" s="207" t="s">
        <v>75</v>
      </c>
      <c r="AU620" s="207" t="s">
        <v>76</v>
      </c>
      <c r="AY620" s="206" t="s">
        <v>135</v>
      </c>
      <c r="BK620" s="208">
        <f>SUM(BK621:BK629)</f>
        <v>0</v>
      </c>
    </row>
    <row r="621" s="1" customFormat="1" ht="16.5" customHeight="1">
      <c r="B621" s="43"/>
      <c r="C621" s="211" t="s">
        <v>1780</v>
      </c>
      <c r="D621" s="211" t="s">
        <v>137</v>
      </c>
      <c r="E621" s="212" t="s">
        <v>1781</v>
      </c>
      <c r="F621" s="213" t="s">
        <v>1782</v>
      </c>
      <c r="G621" s="214" t="s">
        <v>204</v>
      </c>
      <c r="H621" s="215">
        <v>2400</v>
      </c>
      <c r="I621" s="216"/>
      <c r="J621" s="217">
        <f>ROUND(I621*H621,2)</f>
        <v>0</v>
      </c>
      <c r="K621" s="213" t="s">
        <v>141</v>
      </c>
      <c r="L621" s="69"/>
      <c r="M621" s="218" t="s">
        <v>22</v>
      </c>
      <c r="N621" s="219" t="s">
        <v>47</v>
      </c>
      <c r="O621" s="44"/>
      <c r="P621" s="220">
        <f>O621*H621</f>
        <v>0</v>
      </c>
      <c r="Q621" s="220">
        <v>0</v>
      </c>
      <c r="R621" s="220">
        <f>Q621*H621</f>
        <v>0</v>
      </c>
      <c r="S621" s="220">
        <v>0</v>
      </c>
      <c r="T621" s="221">
        <f>S621*H621</f>
        <v>0</v>
      </c>
      <c r="AR621" s="21" t="s">
        <v>1783</v>
      </c>
      <c r="AT621" s="21" t="s">
        <v>137</v>
      </c>
      <c r="AU621" s="21" t="s">
        <v>24</v>
      </c>
      <c r="AY621" s="21" t="s">
        <v>135</v>
      </c>
      <c r="BE621" s="222">
        <f>IF(N621="základní",J621,0)</f>
        <v>0</v>
      </c>
      <c r="BF621" s="222">
        <f>IF(N621="snížená",J621,0)</f>
        <v>0</v>
      </c>
      <c r="BG621" s="222">
        <f>IF(N621="zákl. přenesená",J621,0)</f>
        <v>0</v>
      </c>
      <c r="BH621" s="222">
        <f>IF(N621="sníž. přenesená",J621,0)</f>
        <v>0</v>
      </c>
      <c r="BI621" s="222">
        <f>IF(N621="nulová",J621,0)</f>
        <v>0</v>
      </c>
      <c r="BJ621" s="21" t="s">
        <v>24</v>
      </c>
      <c r="BK621" s="222">
        <f>ROUND(I621*H621,2)</f>
        <v>0</v>
      </c>
      <c r="BL621" s="21" t="s">
        <v>1783</v>
      </c>
      <c r="BM621" s="21" t="s">
        <v>1784</v>
      </c>
    </row>
    <row r="622" s="1" customFormat="1">
      <c r="B622" s="43"/>
      <c r="C622" s="71"/>
      <c r="D622" s="223" t="s">
        <v>144</v>
      </c>
      <c r="E622" s="71"/>
      <c r="F622" s="224" t="s">
        <v>1785</v>
      </c>
      <c r="G622" s="71"/>
      <c r="H622" s="71"/>
      <c r="I622" s="182"/>
      <c r="J622" s="71"/>
      <c r="K622" s="71"/>
      <c r="L622" s="69"/>
      <c r="M622" s="225"/>
      <c r="N622" s="44"/>
      <c r="O622" s="44"/>
      <c r="P622" s="44"/>
      <c r="Q622" s="44"/>
      <c r="R622" s="44"/>
      <c r="S622" s="44"/>
      <c r="T622" s="92"/>
      <c r="AT622" s="21" t="s">
        <v>144</v>
      </c>
      <c r="AU622" s="21" t="s">
        <v>24</v>
      </c>
    </row>
    <row r="623" s="1" customFormat="1" ht="16.5" customHeight="1">
      <c r="B623" s="43"/>
      <c r="C623" s="211" t="s">
        <v>1786</v>
      </c>
      <c r="D623" s="211" t="s">
        <v>137</v>
      </c>
      <c r="E623" s="212" t="s">
        <v>1787</v>
      </c>
      <c r="F623" s="213" t="s">
        <v>1788</v>
      </c>
      <c r="G623" s="214" t="s">
        <v>204</v>
      </c>
      <c r="H623" s="215">
        <v>1500</v>
      </c>
      <c r="I623" s="216"/>
      <c r="J623" s="217">
        <f>ROUND(I623*H623,2)</f>
        <v>0</v>
      </c>
      <c r="K623" s="213" t="s">
        <v>141</v>
      </c>
      <c r="L623" s="69"/>
      <c r="M623" s="218" t="s">
        <v>22</v>
      </c>
      <c r="N623" s="219" t="s">
        <v>47</v>
      </c>
      <c r="O623" s="44"/>
      <c r="P623" s="220">
        <f>O623*H623</f>
        <v>0</v>
      </c>
      <c r="Q623" s="220">
        <v>0</v>
      </c>
      <c r="R623" s="220">
        <f>Q623*H623</f>
        <v>0</v>
      </c>
      <c r="S623" s="220">
        <v>0</v>
      </c>
      <c r="T623" s="221">
        <f>S623*H623</f>
        <v>0</v>
      </c>
      <c r="AR623" s="21" t="s">
        <v>1783</v>
      </c>
      <c r="AT623" s="21" t="s">
        <v>137</v>
      </c>
      <c r="AU623" s="21" t="s">
        <v>24</v>
      </c>
      <c r="AY623" s="21" t="s">
        <v>135</v>
      </c>
      <c r="BE623" s="222">
        <f>IF(N623="základní",J623,0)</f>
        <v>0</v>
      </c>
      <c r="BF623" s="222">
        <f>IF(N623="snížená",J623,0)</f>
        <v>0</v>
      </c>
      <c r="BG623" s="222">
        <f>IF(N623="zákl. přenesená",J623,0)</f>
        <v>0</v>
      </c>
      <c r="BH623" s="222">
        <f>IF(N623="sníž. přenesená",J623,0)</f>
        <v>0</v>
      </c>
      <c r="BI623" s="222">
        <f>IF(N623="nulová",J623,0)</f>
        <v>0</v>
      </c>
      <c r="BJ623" s="21" t="s">
        <v>24</v>
      </c>
      <c r="BK623" s="222">
        <f>ROUND(I623*H623,2)</f>
        <v>0</v>
      </c>
      <c r="BL623" s="21" t="s">
        <v>1783</v>
      </c>
      <c r="BM623" s="21" t="s">
        <v>1789</v>
      </c>
    </row>
    <row r="624" s="1" customFormat="1">
      <c r="B624" s="43"/>
      <c r="C624" s="71"/>
      <c r="D624" s="223" t="s">
        <v>144</v>
      </c>
      <c r="E624" s="71"/>
      <c r="F624" s="224" t="s">
        <v>1790</v>
      </c>
      <c r="G624" s="71"/>
      <c r="H624" s="71"/>
      <c r="I624" s="182"/>
      <c r="J624" s="71"/>
      <c r="K624" s="71"/>
      <c r="L624" s="69"/>
      <c r="M624" s="225"/>
      <c r="N624" s="44"/>
      <c r="O624" s="44"/>
      <c r="P624" s="44"/>
      <c r="Q624" s="44"/>
      <c r="R624" s="44"/>
      <c r="S624" s="44"/>
      <c r="T624" s="92"/>
      <c r="AT624" s="21" t="s">
        <v>144</v>
      </c>
      <c r="AU624" s="21" t="s">
        <v>24</v>
      </c>
    </row>
    <row r="625" s="1" customFormat="1" ht="16.5" customHeight="1">
      <c r="B625" s="43"/>
      <c r="C625" s="211" t="s">
        <v>1791</v>
      </c>
      <c r="D625" s="211" t="s">
        <v>137</v>
      </c>
      <c r="E625" s="212" t="s">
        <v>1792</v>
      </c>
      <c r="F625" s="213" t="s">
        <v>1793</v>
      </c>
      <c r="G625" s="214" t="s">
        <v>204</v>
      </c>
      <c r="H625" s="215">
        <v>900</v>
      </c>
      <c r="I625" s="216"/>
      <c r="J625" s="217">
        <f>ROUND(I625*H625,2)</f>
        <v>0</v>
      </c>
      <c r="K625" s="213" t="s">
        <v>141</v>
      </c>
      <c r="L625" s="69"/>
      <c r="M625" s="218" t="s">
        <v>22</v>
      </c>
      <c r="N625" s="219" t="s">
        <v>47</v>
      </c>
      <c r="O625" s="44"/>
      <c r="P625" s="220">
        <f>O625*H625</f>
        <v>0</v>
      </c>
      <c r="Q625" s="220">
        <v>0</v>
      </c>
      <c r="R625" s="220">
        <f>Q625*H625</f>
        <v>0</v>
      </c>
      <c r="S625" s="220">
        <v>0</v>
      </c>
      <c r="T625" s="221">
        <f>S625*H625</f>
        <v>0</v>
      </c>
      <c r="AR625" s="21" t="s">
        <v>1783</v>
      </c>
      <c r="AT625" s="21" t="s">
        <v>137</v>
      </c>
      <c r="AU625" s="21" t="s">
        <v>24</v>
      </c>
      <c r="AY625" s="21" t="s">
        <v>135</v>
      </c>
      <c r="BE625" s="222">
        <f>IF(N625="základní",J625,0)</f>
        <v>0</v>
      </c>
      <c r="BF625" s="222">
        <f>IF(N625="snížená",J625,0)</f>
        <v>0</v>
      </c>
      <c r="BG625" s="222">
        <f>IF(N625="zákl. přenesená",J625,0)</f>
        <v>0</v>
      </c>
      <c r="BH625" s="222">
        <f>IF(N625="sníž. přenesená",J625,0)</f>
        <v>0</v>
      </c>
      <c r="BI625" s="222">
        <f>IF(N625="nulová",J625,0)</f>
        <v>0</v>
      </c>
      <c r="BJ625" s="21" t="s">
        <v>24</v>
      </c>
      <c r="BK625" s="222">
        <f>ROUND(I625*H625,2)</f>
        <v>0</v>
      </c>
      <c r="BL625" s="21" t="s">
        <v>1783</v>
      </c>
      <c r="BM625" s="21" t="s">
        <v>1794</v>
      </c>
    </row>
    <row r="626" s="1" customFormat="1">
      <c r="B626" s="43"/>
      <c r="C626" s="71"/>
      <c r="D626" s="223" t="s">
        <v>144</v>
      </c>
      <c r="E626" s="71"/>
      <c r="F626" s="224" t="s">
        <v>1790</v>
      </c>
      <c r="G626" s="71"/>
      <c r="H626" s="71"/>
      <c r="I626" s="182"/>
      <c r="J626" s="71"/>
      <c r="K626" s="71"/>
      <c r="L626" s="69"/>
      <c r="M626" s="225"/>
      <c r="N626" s="44"/>
      <c r="O626" s="44"/>
      <c r="P626" s="44"/>
      <c r="Q626" s="44"/>
      <c r="R626" s="44"/>
      <c r="S626" s="44"/>
      <c r="T626" s="92"/>
      <c r="AT626" s="21" t="s">
        <v>144</v>
      </c>
      <c r="AU626" s="21" t="s">
        <v>24</v>
      </c>
    </row>
    <row r="627" s="1" customFormat="1" ht="16.5" customHeight="1">
      <c r="B627" s="43"/>
      <c r="C627" s="211" t="s">
        <v>1795</v>
      </c>
      <c r="D627" s="211" t="s">
        <v>137</v>
      </c>
      <c r="E627" s="212" t="s">
        <v>1796</v>
      </c>
      <c r="F627" s="213" t="s">
        <v>1797</v>
      </c>
      <c r="G627" s="214" t="s">
        <v>204</v>
      </c>
      <c r="H627" s="215">
        <v>251</v>
      </c>
      <c r="I627" s="216"/>
      <c r="J627" s="217">
        <f>ROUND(I627*H627,2)</f>
        <v>0</v>
      </c>
      <c r="K627" s="213" t="s">
        <v>141</v>
      </c>
      <c r="L627" s="69"/>
      <c r="M627" s="218" t="s">
        <v>22</v>
      </c>
      <c r="N627" s="219" t="s">
        <v>47</v>
      </c>
      <c r="O627" s="44"/>
      <c r="P627" s="220">
        <f>O627*H627</f>
        <v>0</v>
      </c>
      <c r="Q627" s="220">
        <v>0</v>
      </c>
      <c r="R627" s="220">
        <f>Q627*H627</f>
        <v>0</v>
      </c>
      <c r="S627" s="220">
        <v>0</v>
      </c>
      <c r="T627" s="221">
        <f>S627*H627</f>
        <v>0</v>
      </c>
      <c r="AR627" s="21" t="s">
        <v>1783</v>
      </c>
      <c r="AT627" s="21" t="s">
        <v>137</v>
      </c>
      <c r="AU627" s="21" t="s">
        <v>24</v>
      </c>
      <c r="AY627" s="21" t="s">
        <v>135</v>
      </c>
      <c r="BE627" s="222">
        <f>IF(N627="základní",J627,0)</f>
        <v>0</v>
      </c>
      <c r="BF627" s="222">
        <f>IF(N627="snížená",J627,0)</f>
        <v>0</v>
      </c>
      <c r="BG627" s="222">
        <f>IF(N627="zákl. přenesená",J627,0)</f>
        <v>0</v>
      </c>
      <c r="BH627" s="222">
        <f>IF(N627="sníž. přenesená",J627,0)</f>
        <v>0</v>
      </c>
      <c r="BI627" s="222">
        <f>IF(N627="nulová",J627,0)</f>
        <v>0</v>
      </c>
      <c r="BJ627" s="21" t="s">
        <v>24</v>
      </c>
      <c r="BK627" s="222">
        <f>ROUND(I627*H627,2)</f>
        <v>0</v>
      </c>
      <c r="BL627" s="21" t="s">
        <v>1783</v>
      </c>
      <c r="BM627" s="21" t="s">
        <v>1798</v>
      </c>
    </row>
    <row r="628" s="1" customFormat="1" ht="16.5" customHeight="1">
      <c r="B628" s="43"/>
      <c r="C628" s="211" t="s">
        <v>1799</v>
      </c>
      <c r="D628" s="211" t="s">
        <v>137</v>
      </c>
      <c r="E628" s="212" t="s">
        <v>1800</v>
      </c>
      <c r="F628" s="213" t="s">
        <v>1801</v>
      </c>
      <c r="G628" s="214" t="s">
        <v>1802</v>
      </c>
      <c r="H628" s="215">
        <v>2</v>
      </c>
      <c r="I628" s="216"/>
      <c r="J628" s="217">
        <f>ROUND(I628*H628,2)</f>
        <v>0</v>
      </c>
      <c r="K628" s="213" t="s">
        <v>22</v>
      </c>
      <c r="L628" s="69"/>
      <c r="M628" s="218" t="s">
        <v>22</v>
      </c>
      <c r="N628" s="219" t="s">
        <v>47</v>
      </c>
      <c r="O628" s="44"/>
      <c r="P628" s="220">
        <f>O628*H628</f>
        <v>0</v>
      </c>
      <c r="Q628" s="220">
        <v>0</v>
      </c>
      <c r="R628" s="220">
        <f>Q628*H628</f>
        <v>0</v>
      </c>
      <c r="S628" s="220">
        <v>0</v>
      </c>
      <c r="T628" s="221">
        <f>S628*H628</f>
        <v>0</v>
      </c>
      <c r="AR628" s="21" t="s">
        <v>1783</v>
      </c>
      <c r="AT628" s="21" t="s">
        <v>137</v>
      </c>
      <c r="AU628" s="21" t="s">
        <v>24</v>
      </c>
      <c r="AY628" s="21" t="s">
        <v>135</v>
      </c>
      <c r="BE628" s="222">
        <f>IF(N628="základní",J628,0)</f>
        <v>0</v>
      </c>
      <c r="BF628" s="222">
        <f>IF(N628="snížená",J628,0)</f>
        <v>0</v>
      </c>
      <c r="BG628" s="222">
        <f>IF(N628="zákl. přenesená",J628,0)</f>
        <v>0</v>
      </c>
      <c r="BH628" s="222">
        <f>IF(N628="sníž. přenesená",J628,0)</f>
        <v>0</v>
      </c>
      <c r="BI628" s="222">
        <f>IF(N628="nulová",J628,0)</f>
        <v>0</v>
      </c>
      <c r="BJ628" s="21" t="s">
        <v>24</v>
      </c>
      <c r="BK628" s="222">
        <f>ROUND(I628*H628,2)</f>
        <v>0</v>
      </c>
      <c r="BL628" s="21" t="s">
        <v>1783</v>
      </c>
      <c r="BM628" s="21" t="s">
        <v>1803</v>
      </c>
    </row>
    <row r="629" s="1" customFormat="1">
      <c r="B629" s="43"/>
      <c r="C629" s="71"/>
      <c r="D629" s="223" t="s">
        <v>144</v>
      </c>
      <c r="E629" s="71"/>
      <c r="F629" s="224" t="s">
        <v>1804</v>
      </c>
      <c r="G629" s="71"/>
      <c r="H629" s="71"/>
      <c r="I629" s="182"/>
      <c r="J629" s="71"/>
      <c r="K629" s="71"/>
      <c r="L629" s="69"/>
      <c r="M629" s="225"/>
      <c r="N629" s="44"/>
      <c r="O629" s="44"/>
      <c r="P629" s="44"/>
      <c r="Q629" s="44"/>
      <c r="R629" s="44"/>
      <c r="S629" s="44"/>
      <c r="T629" s="92"/>
      <c r="AT629" s="21" t="s">
        <v>144</v>
      </c>
      <c r="AU629" s="21" t="s">
        <v>24</v>
      </c>
    </row>
    <row r="630" s="10" customFormat="1" ht="37.44" customHeight="1">
      <c r="B630" s="195"/>
      <c r="C630" s="196"/>
      <c r="D630" s="197" t="s">
        <v>75</v>
      </c>
      <c r="E630" s="198" t="s">
        <v>1805</v>
      </c>
      <c r="F630" s="198" t="s">
        <v>1806</v>
      </c>
      <c r="G630" s="196"/>
      <c r="H630" s="196"/>
      <c r="I630" s="199"/>
      <c r="J630" s="200">
        <f>BK630</f>
        <v>0</v>
      </c>
      <c r="K630" s="196"/>
      <c r="L630" s="201"/>
      <c r="M630" s="202"/>
      <c r="N630" s="203"/>
      <c r="O630" s="203"/>
      <c r="P630" s="204">
        <f>SUM(P631:P633)</f>
        <v>0</v>
      </c>
      <c r="Q630" s="203"/>
      <c r="R630" s="204">
        <f>SUM(R631:R633)</f>
        <v>0</v>
      </c>
      <c r="S630" s="203"/>
      <c r="T630" s="205">
        <f>SUM(T631:T633)</f>
        <v>0</v>
      </c>
      <c r="AR630" s="206" t="s">
        <v>142</v>
      </c>
      <c r="AT630" s="207" t="s">
        <v>75</v>
      </c>
      <c r="AU630" s="207" t="s">
        <v>76</v>
      </c>
      <c r="AY630" s="206" t="s">
        <v>135</v>
      </c>
      <c r="BK630" s="208">
        <f>SUM(BK631:BK633)</f>
        <v>0</v>
      </c>
    </row>
    <row r="631" s="1" customFormat="1" ht="16.5" customHeight="1">
      <c r="B631" s="43"/>
      <c r="C631" s="211" t="s">
        <v>1807</v>
      </c>
      <c r="D631" s="211" t="s">
        <v>137</v>
      </c>
      <c r="E631" s="212" t="s">
        <v>1808</v>
      </c>
      <c r="F631" s="213" t="s">
        <v>1809</v>
      </c>
      <c r="G631" s="214" t="s">
        <v>1810</v>
      </c>
      <c r="H631" s="215">
        <v>160</v>
      </c>
      <c r="I631" s="216"/>
      <c r="J631" s="217">
        <f>ROUND(I631*H631,2)</f>
        <v>0</v>
      </c>
      <c r="K631" s="213" t="s">
        <v>22</v>
      </c>
      <c r="L631" s="69"/>
      <c r="M631" s="218" t="s">
        <v>22</v>
      </c>
      <c r="N631" s="219" t="s">
        <v>47</v>
      </c>
      <c r="O631" s="44"/>
      <c r="P631" s="220">
        <f>O631*H631</f>
        <v>0</v>
      </c>
      <c r="Q631" s="220">
        <v>0</v>
      </c>
      <c r="R631" s="220">
        <f>Q631*H631</f>
        <v>0</v>
      </c>
      <c r="S631" s="220">
        <v>0</v>
      </c>
      <c r="T631" s="221">
        <f>S631*H631</f>
        <v>0</v>
      </c>
      <c r="AR631" s="21" t="s">
        <v>142</v>
      </c>
      <c r="AT631" s="21" t="s">
        <v>137</v>
      </c>
      <c r="AU631" s="21" t="s">
        <v>24</v>
      </c>
      <c r="AY631" s="21" t="s">
        <v>135</v>
      </c>
      <c r="BE631" s="222">
        <f>IF(N631="základní",J631,0)</f>
        <v>0</v>
      </c>
      <c r="BF631" s="222">
        <f>IF(N631="snížená",J631,0)</f>
        <v>0</v>
      </c>
      <c r="BG631" s="222">
        <f>IF(N631="zákl. přenesená",J631,0)</f>
        <v>0</v>
      </c>
      <c r="BH631" s="222">
        <f>IF(N631="sníž. přenesená",J631,0)</f>
        <v>0</v>
      </c>
      <c r="BI631" s="222">
        <f>IF(N631="nulová",J631,0)</f>
        <v>0</v>
      </c>
      <c r="BJ631" s="21" t="s">
        <v>24</v>
      </c>
      <c r="BK631" s="222">
        <f>ROUND(I631*H631,2)</f>
        <v>0</v>
      </c>
      <c r="BL631" s="21" t="s">
        <v>142</v>
      </c>
      <c r="BM631" s="21" t="s">
        <v>1811</v>
      </c>
    </row>
    <row r="632" s="1" customFormat="1" ht="16.5" customHeight="1">
      <c r="B632" s="43"/>
      <c r="C632" s="211" t="s">
        <v>1812</v>
      </c>
      <c r="D632" s="211" t="s">
        <v>137</v>
      </c>
      <c r="E632" s="212" t="s">
        <v>1813</v>
      </c>
      <c r="F632" s="213" t="s">
        <v>1814</v>
      </c>
      <c r="G632" s="214" t="s">
        <v>1810</v>
      </c>
      <c r="H632" s="215">
        <v>80</v>
      </c>
      <c r="I632" s="216"/>
      <c r="J632" s="217">
        <f>ROUND(I632*H632,2)</f>
        <v>0</v>
      </c>
      <c r="K632" s="213" t="s">
        <v>22</v>
      </c>
      <c r="L632" s="69"/>
      <c r="M632" s="218" t="s">
        <v>22</v>
      </c>
      <c r="N632" s="219" t="s">
        <v>47</v>
      </c>
      <c r="O632" s="44"/>
      <c r="P632" s="220">
        <f>O632*H632</f>
        <v>0</v>
      </c>
      <c r="Q632" s="220">
        <v>0</v>
      </c>
      <c r="R632" s="220">
        <f>Q632*H632</f>
        <v>0</v>
      </c>
      <c r="S632" s="220">
        <v>0</v>
      </c>
      <c r="T632" s="221">
        <f>S632*H632</f>
        <v>0</v>
      </c>
      <c r="AR632" s="21" t="s">
        <v>142</v>
      </c>
      <c r="AT632" s="21" t="s">
        <v>137</v>
      </c>
      <c r="AU632" s="21" t="s">
        <v>24</v>
      </c>
      <c r="AY632" s="21" t="s">
        <v>135</v>
      </c>
      <c r="BE632" s="222">
        <f>IF(N632="základní",J632,0)</f>
        <v>0</v>
      </c>
      <c r="BF632" s="222">
        <f>IF(N632="snížená",J632,0)</f>
        <v>0</v>
      </c>
      <c r="BG632" s="222">
        <f>IF(N632="zákl. přenesená",J632,0)</f>
        <v>0</v>
      </c>
      <c r="BH632" s="222">
        <f>IF(N632="sníž. přenesená",J632,0)</f>
        <v>0</v>
      </c>
      <c r="BI632" s="222">
        <f>IF(N632="nulová",J632,0)</f>
        <v>0</v>
      </c>
      <c r="BJ632" s="21" t="s">
        <v>24</v>
      </c>
      <c r="BK632" s="222">
        <f>ROUND(I632*H632,2)</f>
        <v>0</v>
      </c>
      <c r="BL632" s="21" t="s">
        <v>142</v>
      </c>
      <c r="BM632" s="21" t="s">
        <v>1815</v>
      </c>
    </row>
    <row r="633" s="1" customFormat="1" ht="16.5" customHeight="1">
      <c r="B633" s="43"/>
      <c r="C633" s="211" t="s">
        <v>1816</v>
      </c>
      <c r="D633" s="211" t="s">
        <v>137</v>
      </c>
      <c r="E633" s="212" t="s">
        <v>1817</v>
      </c>
      <c r="F633" s="213" t="s">
        <v>1818</v>
      </c>
      <c r="G633" s="214" t="s">
        <v>1810</v>
      </c>
      <c r="H633" s="215">
        <v>90</v>
      </c>
      <c r="I633" s="216"/>
      <c r="J633" s="217">
        <f>ROUND(I633*H633,2)</f>
        <v>0</v>
      </c>
      <c r="K633" s="213" t="s">
        <v>22</v>
      </c>
      <c r="L633" s="69"/>
      <c r="M633" s="218" t="s">
        <v>22</v>
      </c>
      <c r="N633" s="219" t="s">
        <v>47</v>
      </c>
      <c r="O633" s="44"/>
      <c r="P633" s="220">
        <f>O633*H633</f>
        <v>0</v>
      </c>
      <c r="Q633" s="220">
        <v>0</v>
      </c>
      <c r="R633" s="220">
        <f>Q633*H633</f>
        <v>0</v>
      </c>
      <c r="S633" s="220">
        <v>0</v>
      </c>
      <c r="T633" s="221">
        <f>S633*H633</f>
        <v>0</v>
      </c>
      <c r="AR633" s="21" t="s">
        <v>142</v>
      </c>
      <c r="AT633" s="21" t="s">
        <v>137</v>
      </c>
      <c r="AU633" s="21" t="s">
        <v>24</v>
      </c>
      <c r="AY633" s="21" t="s">
        <v>135</v>
      </c>
      <c r="BE633" s="222">
        <f>IF(N633="základní",J633,0)</f>
        <v>0</v>
      </c>
      <c r="BF633" s="222">
        <f>IF(N633="snížená",J633,0)</f>
        <v>0</v>
      </c>
      <c r="BG633" s="222">
        <f>IF(N633="zákl. přenesená",J633,0)</f>
        <v>0</v>
      </c>
      <c r="BH633" s="222">
        <f>IF(N633="sníž. přenesená",J633,0)</f>
        <v>0</v>
      </c>
      <c r="BI633" s="222">
        <f>IF(N633="nulová",J633,0)</f>
        <v>0</v>
      </c>
      <c r="BJ633" s="21" t="s">
        <v>24</v>
      </c>
      <c r="BK633" s="222">
        <f>ROUND(I633*H633,2)</f>
        <v>0</v>
      </c>
      <c r="BL633" s="21" t="s">
        <v>142</v>
      </c>
      <c r="BM633" s="21" t="s">
        <v>1819</v>
      </c>
    </row>
    <row r="634" s="10" customFormat="1" ht="37.44" customHeight="1">
      <c r="B634" s="195"/>
      <c r="C634" s="196"/>
      <c r="D634" s="197" t="s">
        <v>75</v>
      </c>
      <c r="E634" s="198" t="s">
        <v>1820</v>
      </c>
      <c r="F634" s="198" t="s">
        <v>1821</v>
      </c>
      <c r="G634" s="196"/>
      <c r="H634" s="196"/>
      <c r="I634" s="199"/>
      <c r="J634" s="200">
        <f>BK634</f>
        <v>0</v>
      </c>
      <c r="K634" s="196"/>
      <c r="L634" s="201"/>
      <c r="M634" s="202"/>
      <c r="N634" s="203"/>
      <c r="O634" s="203"/>
      <c r="P634" s="204">
        <f>P635+P644+P653+P669</f>
        <v>0</v>
      </c>
      <c r="Q634" s="203"/>
      <c r="R634" s="204">
        <f>R635+R644+R653+R669</f>
        <v>0</v>
      </c>
      <c r="S634" s="203"/>
      <c r="T634" s="205">
        <f>T635+T644+T653+T669</f>
        <v>0</v>
      </c>
      <c r="AR634" s="206" t="s">
        <v>24</v>
      </c>
      <c r="AT634" s="207" t="s">
        <v>75</v>
      </c>
      <c r="AU634" s="207" t="s">
        <v>76</v>
      </c>
      <c r="AY634" s="206" t="s">
        <v>135</v>
      </c>
      <c r="BK634" s="208">
        <f>BK635+BK644+BK653+BK669</f>
        <v>0</v>
      </c>
    </row>
    <row r="635" s="10" customFormat="1" ht="19.92" customHeight="1">
      <c r="B635" s="195"/>
      <c r="C635" s="196"/>
      <c r="D635" s="197" t="s">
        <v>75</v>
      </c>
      <c r="E635" s="209" t="s">
        <v>1822</v>
      </c>
      <c r="F635" s="209" t="s">
        <v>1823</v>
      </c>
      <c r="G635" s="196"/>
      <c r="H635" s="196"/>
      <c r="I635" s="199"/>
      <c r="J635" s="210">
        <f>BK635</f>
        <v>0</v>
      </c>
      <c r="K635" s="196"/>
      <c r="L635" s="201"/>
      <c r="M635" s="202"/>
      <c r="N635" s="203"/>
      <c r="O635" s="203"/>
      <c r="P635" s="204">
        <f>SUM(P636:P643)</f>
        <v>0</v>
      </c>
      <c r="Q635" s="203"/>
      <c r="R635" s="204">
        <f>SUM(R636:R643)</f>
        <v>0</v>
      </c>
      <c r="S635" s="203"/>
      <c r="T635" s="205">
        <f>SUM(T636:T643)</f>
        <v>0</v>
      </c>
      <c r="AR635" s="206" t="s">
        <v>24</v>
      </c>
      <c r="AT635" s="207" t="s">
        <v>75</v>
      </c>
      <c r="AU635" s="207" t="s">
        <v>24</v>
      </c>
      <c r="AY635" s="206" t="s">
        <v>135</v>
      </c>
      <c r="BK635" s="208">
        <f>SUM(BK636:BK643)</f>
        <v>0</v>
      </c>
    </row>
    <row r="636" s="1" customFormat="1" ht="16.5" customHeight="1">
      <c r="B636" s="43"/>
      <c r="C636" s="211" t="s">
        <v>1824</v>
      </c>
      <c r="D636" s="211" t="s">
        <v>137</v>
      </c>
      <c r="E636" s="212" t="s">
        <v>1825</v>
      </c>
      <c r="F636" s="213" t="s">
        <v>1826</v>
      </c>
      <c r="G636" s="214" t="s">
        <v>1827</v>
      </c>
      <c r="H636" s="247"/>
      <c r="I636" s="216"/>
      <c r="J636" s="217">
        <f>ROUND(I636*H636,2)</f>
        <v>0</v>
      </c>
      <c r="K636" s="213" t="s">
        <v>141</v>
      </c>
      <c r="L636" s="69"/>
      <c r="M636" s="218" t="s">
        <v>22</v>
      </c>
      <c r="N636" s="219" t="s">
        <v>47</v>
      </c>
      <c r="O636" s="44"/>
      <c r="P636" s="220">
        <f>O636*H636</f>
        <v>0</v>
      </c>
      <c r="Q636" s="220">
        <v>0</v>
      </c>
      <c r="R636" s="220">
        <f>Q636*H636</f>
        <v>0</v>
      </c>
      <c r="S636" s="220">
        <v>0</v>
      </c>
      <c r="T636" s="221">
        <f>S636*H636</f>
        <v>0</v>
      </c>
      <c r="AR636" s="21" t="s">
        <v>1828</v>
      </c>
      <c r="AT636" s="21" t="s">
        <v>137</v>
      </c>
      <c r="AU636" s="21" t="s">
        <v>87</v>
      </c>
      <c r="AY636" s="21" t="s">
        <v>135</v>
      </c>
      <c r="BE636" s="222">
        <f>IF(N636="základní",J636,0)</f>
        <v>0</v>
      </c>
      <c r="BF636" s="222">
        <f>IF(N636="snížená",J636,0)</f>
        <v>0</v>
      </c>
      <c r="BG636" s="222">
        <f>IF(N636="zákl. přenesená",J636,0)</f>
        <v>0</v>
      </c>
      <c r="BH636" s="222">
        <f>IF(N636="sníž. přenesená",J636,0)</f>
        <v>0</v>
      </c>
      <c r="BI636" s="222">
        <f>IF(N636="nulová",J636,0)</f>
        <v>0</v>
      </c>
      <c r="BJ636" s="21" t="s">
        <v>24</v>
      </c>
      <c r="BK636" s="222">
        <f>ROUND(I636*H636,2)</f>
        <v>0</v>
      </c>
      <c r="BL636" s="21" t="s">
        <v>1828</v>
      </c>
      <c r="BM636" s="21" t="s">
        <v>1829</v>
      </c>
    </row>
    <row r="637" s="1" customFormat="1">
      <c r="B637" s="43"/>
      <c r="C637" s="71"/>
      <c r="D637" s="223" t="s">
        <v>144</v>
      </c>
      <c r="E637" s="71"/>
      <c r="F637" s="224" t="s">
        <v>1830</v>
      </c>
      <c r="G637" s="71"/>
      <c r="H637" s="71"/>
      <c r="I637" s="182"/>
      <c r="J637" s="71"/>
      <c r="K637" s="71"/>
      <c r="L637" s="69"/>
      <c r="M637" s="225"/>
      <c r="N637" s="44"/>
      <c r="O637" s="44"/>
      <c r="P637" s="44"/>
      <c r="Q637" s="44"/>
      <c r="R637" s="44"/>
      <c r="S637" s="44"/>
      <c r="T637" s="92"/>
      <c r="AT637" s="21" t="s">
        <v>144</v>
      </c>
      <c r="AU637" s="21" t="s">
        <v>87</v>
      </c>
    </row>
    <row r="638" s="1" customFormat="1" ht="16.5" customHeight="1">
      <c r="B638" s="43"/>
      <c r="C638" s="211" t="s">
        <v>1831</v>
      </c>
      <c r="D638" s="211" t="s">
        <v>137</v>
      </c>
      <c r="E638" s="212" t="s">
        <v>1832</v>
      </c>
      <c r="F638" s="213" t="s">
        <v>1833</v>
      </c>
      <c r="G638" s="214" t="s">
        <v>1827</v>
      </c>
      <c r="H638" s="247"/>
      <c r="I638" s="216"/>
      <c r="J638" s="217">
        <f>ROUND(I638*H638,2)</f>
        <v>0</v>
      </c>
      <c r="K638" s="213" t="s">
        <v>141</v>
      </c>
      <c r="L638" s="69"/>
      <c r="M638" s="218" t="s">
        <v>22</v>
      </c>
      <c r="N638" s="219" t="s">
        <v>47</v>
      </c>
      <c r="O638" s="44"/>
      <c r="P638" s="220">
        <f>O638*H638</f>
        <v>0</v>
      </c>
      <c r="Q638" s="220">
        <v>0</v>
      </c>
      <c r="R638" s="220">
        <f>Q638*H638</f>
        <v>0</v>
      </c>
      <c r="S638" s="220">
        <v>0</v>
      </c>
      <c r="T638" s="221">
        <f>S638*H638</f>
        <v>0</v>
      </c>
      <c r="AR638" s="21" t="s">
        <v>1828</v>
      </c>
      <c r="AT638" s="21" t="s">
        <v>137</v>
      </c>
      <c r="AU638" s="21" t="s">
        <v>87</v>
      </c>
      <c r="AY638" s="21" t="s">
        <v>135</v>
      </c>
      <c r="BE638" s="222">
        <f>IF(N638="základní",J638,0)</f>
        <v>0</v>
      </c>
      <c r="BF638" s="222">
        <f>IF(N638="snížená",J638,0)</f>
        <v>0</v>
      </c>
      <c r="BG638" s="222">
        <f>IF(N638="zákl. přenesená",J638,0)</f>
        <v>0</v>
      </c>
      <c r="BH638" s="222">
        <f>IF(N638="sníž. přenesená",J638,0)</f>
        <v>0</v>
      </c>
      <c r="BI638" s="222">
        <f>IF(N638="nulová",J638,0)</f>
        <v>0</v>
      </c>
      <c r="BJ638" s="21" t="s">
        <v>24</v>
      </c>
      <c r="BK638" s="222">
        <f>ROUND(I638*H638,2)</f>
        <v>0</v>
      </c>
      <c r="BL638" s="21" t="s">
        <v>1828</v>
      </c>
      <c r="BM638" s="21" t="s">
        <v>1834</v>
      </c>
    </row>
    <row r="639" s="1" customFormat="1" ht="16.5" customHeight="1">
      <c r="B639" s="43"/>
      <c r="C639" s="211" t="s">
        <v>1835</v>
      </c>
      <c r="D639" s="211" t="s">
        <v>137</v>
      </c>
      <c r="E639" s="212" t="s">
        <v>1836</v>
      </c>
      <c r="F639" s="213" t="s">
        <v>1837</v>
      </c>
      <c r="G639" s="214" t="s">
        <v>1827</v>
      </c>
      <c r="H639" s="247"/>
      <c r="I639" s="216"/>
      <c r="J639" s="217">
        <f>ROUND(I639*H639,2)</f>
        <v>0</v>
      </c>
      <c r="K639" s="213" t="s">
        <v>141</v>
      </c>
      <c r="L639" s="69"/>
      <c r="M639" s="218" t="s">
        <v>22</v>
      </c>
      <c r="N639" s="219" t="s">
        <v>47</v>
      </c>
      <c r="O639" s="44"/>
      <c r="P639" s="220">
        <f>O639*H639</f>
        <v>0</v>
      </c>
      <c r="Q639" s="220">
        <v>0</v>
      </c>
      <c r="R639" s="220">
        <f>Q639*H639</f>
        <v>0</v>
      </c>
      <c r="S639" s="220">
        <v>0</v>
      </c>
      <c r="T639" s="221">
        <f>S639*H639</f>
        <v>0</v>
      </c>
      <c r="AR639" s="21" t="s">
        <v>1828</v>
      </c>
      <c r="AT639" s="21" t="s">
        <v>137</v>
      </c>
      <c r="AU639" s="21" t="s">
        <v>87</v>
      </c>
      <c r="AY639" s="21" t="s">
        <v>135</v>
      </c>
      <c r="BE639" s="222">
        <f>IF(N639="základní",J639,0)</f>
        <v>0</v>
      </c>
      <c r="BF639" s="222">
        <f>IF(N639="snížená",J639,0)</f>
        <v>0</v>
      </c>
      <c r="BG639" s="222">
        <f>IF(N639="zákl. přenesená",J639,0)</f>
        <v>0</v>
      </c>
      <c r="BH639" s="222">
        <f>IF(N639="sníž. přenesená",J639,0)</f>
        <v>0</v>
      </c>
      <c r="BI639" s="222">
        <f>IF(N639="nulová",J639,0)</f>
        <v>0</v>
      </c>
      <c r="BJ639" s="21" t="s">
        <v>24</v>
      </c>
      <c r="BK639" s="222">
        <f>ROUND(I639*H639,2)</f>
        <v>0</v>
      </c>
      <c r="BL639" s="21" t="s">
        <v>1828</v>
      </c>
      <c r="BM639" s="21" t="s">
        <v>1838</v>
      </c>
    </row>
    <row r="640" s="1" customFormat="1" ht="25.5" customHeight="1">
      <c r="B640" s="43"/>
      <c r="C640" s="211" t="s">
        <v>1839</v>
      </c>
      <c r="D640" s="211" t="s">
        <v>137</v>
      </c>
      <c r="E640" s="212" t="s">
        <v>1840</v>
      </c>
      <c r="F640" s="213" t="s">
        <v>1841</v>
      </c>
      <c r="G640" s="214" t="s">
        <v>1827</v>
      </c>
      <c r="H640" s="247"/>
      <c r="I640" s="216"/>
      <c r="J640" s="217">
        <f>ROUND(I640*H640,2)</f>
        <v>0</v>
      </c>
      <c r="K640" s="213" t="s">
        <v>141</v>
      </c>
      <c r="L640" s="69"/>
      <c r="M640" s="218" t="s">
        <v>22</v>
      </c>
      <c r="N640" s="219" t="s">
        <v>47</v>
      </c>
      <c r="O640" s="44"/>
      <c r="P640" s="220">
        <f>O640*H640</f>
        <v>0</v>
      </c>
      <c r="Q640" s="220">
        <v>0</v>
      </c>
      <c r="R640" s="220">
        <f>Q640*H640</f>
        <v>0</v>
      </c>
      <c r="S640" s="220">
        <v>0</v>
      </c>
      <c r="T640" s="221">
        <f>S640*H640</f>
        <v>0</v>
      </c>
      <c r="AR640" s="21" t="s">
        <v>1828</v>
      </c>
      <c r="AT640" s="21" t="s">
        <v>137</v>
      </c>
      <c r="AU640" s="21" t="s">
        <v>87</v>
      </c>
      <c r="AY640" s="21" t="s">
        <v>135</v>
      </c>
      <c r="BE640" s="222">
        <f>IF(N640="základní",J640,0)</f>
        <v>0</v>
      </c>
      <c r="BF640" s="222">
        <f>IF(N640="snížená",J640,0)</f>
        <v>0</v>
      </c>
      <c r="BG640" s="222">
        <f>IF(N640="zákl. přenesená",J640,0)</f>
        <v>0</v>
      </c>
      <c r="BH640" s="222">
        <f>IF(N640="sníž. přenesená",J640,0)</f>
        <v>0</v>
      </c>
      <c r="BI640" s="222">
        <f>IF(N640="nulová",J640,0)</f>
        <v>0</v>
      </c>
      <c r="BJ640" s="21" t="s">
        <v>24</v>
      </c>
      <c r="BK640" s="222">
        <f>ROUND(I640*H640,2)</f>
        <v>0</v>
      </c>
      <c r="BL640" s="21" t="s">
        <v>1828</v>
      </c>
      <c r="BM640" s="21" t="s">
        <v>1842</v>
      </c>
    </row>
    <row r="641" s="1" customFormat="1">
      <c r="B641" s="43"/>
      <c r="C641" s="71"/>
      <c r="D641" s="223" t="s">
        <v>144</v>
      </c>
      <c r="E641" s="71"/>
      <c r="F641" s="224" t="s">
        <v>1843</v>
      </c>
      <c r="G641" s="71"/>
      <c r="H641" s="71"/>
      <c r="I641" s="182"/>
      <c r="J641" s="71"/>
      <c r="K641" s="71"/>
      <c r="L641" s="69"/>
      <c r="M641" s="225"/>
      <c r="N641" s="44"/>
      <c r="O641" s="44"/>
      <c r="P641" s="44"/>
      <c r="Q641" s="44"/>
      <c r="R641" s="44"/>
      <c r="S641" s="44"/>
      <c r="T641" s="92"/>
      <c r="AT641" s="21" t="s">
        <v>144</v>
      </c>
      <c r="AU641" s="21" t="s">
        <v>87</v>
      </c>
    </row>
    <row r="642" s="1" customFormat="1" ht="25.5" customHeight="1">
      <c r="B642" s="43"/>
      <c r="C642" s="211" t="s">
        <v>1844</v>
      </c>
      <c r="D642" s="211" t="s">
        <v>137</v>
      </c>
      <c r="E642" s="212" t="s">
        <v>1845</v>
      </c>
      <c r="F642" s="213" t="s">
        <v>1846</v>
      </c>
      <c r="G642" s="214" t="s">
        <v>1827</v>
      </c>
      <c r="H642" s="247"/>
      <c r="I642" s="216"/>
      <c r="J642" s="217">
        <f>ROUND(I642*H642,2)</f>
        <v>0</v>
      </c>
      <c r="K642" s="213" t="s">
        <v>22</v>
      </c>
      <c r="L642" s="69"/>
      <c r="M642" s="218" t="s">
        <v>22</v>
      </c>
      <c r="N642" s="219" t="s">
        <v>47</v>
      </c>
      <c r="O642" s="44"/>
      <c r="P642" s="220">
        <f>O642*H642</f>
        <v>0</v>
      </c>
      <c r="Q642" s="220">
        <v>0</v>
      </c>
      <c r="R642" s="220">
        <f>Q642*H642</f>
        <v>0</v>
      </c>
      <c r="S642" s="220">
        <v>0</v>
      </c>
      <c r="T642" s="221">
        <f>S642*H642</f>
        <v>0</v>
      </c>
      <c r="AR642" s="21" t="s">
        <v>1828</v>
      </c>
      <c r="AT642" s="21" t="s">
        <v>137</v>
      </c>
      <c r="AU642" s="21" t="s">
        <v>87</v>
      </c>
      <c r="AY642" s="21" t="s">
        <v>135</v>
      </c>
      <c r="BE642" s="222">
        <f>IF(N642="základní",J642,0)</f>
        <v>0</v>
      </c>
      <c r="BF642" s="222">
        <f>IF(N642="snížená",J642,0)</f>
        <v>0</v>
      </c>
      <c r="BG642" s="222">
        <f>IF(N642="zákl. přenesená",J642,0)</f>
        <v>0</v>
      </c>
      <c r="BH642" s="222">
        <f>IF(N642="sníž. přenesená",J642,0)</f>
        <v>0</v>
      </c>
      <c r="BI642" s="222">
        <f>IF(N642="nulová",J642,0)</f>
        <v>0</v>
      </c>
      <c r="BJ642" s="21" t="s">
        <v>24</v>
      </c>
      <c r="BK642" s="222">
        <f>ROUND(I642*H642,2)</f>
        <v>0</v>
      </c>
      <c r="BL642" s="21" t="s">
        <v>1828</v>
      </c>
      <c r="BM642" s="21" t="s">
        <v>1847</v>
      </c>
    </row>
    <row r="643" s="1" customFormat="1">
      <c r="B643" s="43"/>
      <c r="C643" s="71"/>
      <c r="D643" s="223" t="s">
        <v>144</v>
      </c>
      <c r="E643" s="71"/>
      <c r="F643" s="224" t="s">
        <v>1848</v>
      </c>
      <c r="G643" s="71"/>
      <c r="H643" s="71"/>
      <c r="I643" s="182"/>
      <c r="J643" s="71"/>
      <c r="K643" s="71"/>
      <c r="L643" s="69"/>
      <c r="M643" s="225"/>
      <c r="N643" s="44"/>
      <c r="O643" s="44"/>
      <c r="P643" s="44"/>
      <c r="Q643" s="44"/>
      <c r="R643" s="44"/>
      <c r="S643" s="44"/>
      <c r="T643" s="92"/>
      <c r="AT643" s="21" t="s">
        <v>144</v>
      </c>
      <c r="AU643" s="21" t="s">
        <v>87</v>
      </c>
    </row>
    <row r="644" s="10" customFormat="1" ht="29.88" customHeight="1">
      <c r="B644" s="195"/>
      <c r="C644" s="196"/>
      <c r="D644" s="197" t="s">
        <v>75</v>
      </c>
      <c r="E644" s="209" t="s">
        <v>1849</v>
      </c>
      <c r="F644" s="209" t="s">
        <v>1850</v>
      </c>
      <c r="G644" s="196"/>
      <c r="H644" s="196"/>
      <c r="I644" s="199"/>
      <c r="J644" s="210">
        <f>BK644</f>
        <v>0</v>
      </c>
      <c r="K644" s="196"/>
      <c r="L644" s="201"/>
      <c r="M644" s="202"/>
      <c r="N644" s="203"/>
      <c r="O644" s="203"/>
      <c r="P644" s="204">
        <f>SUM(P645:P652)</f>
        <v>0</v>
      </c>
      <c r="Q644" s="203"/>
      <c r="R644" s="204">
        <f>SUM(R645:R652)</f>
        <v>0</v>
      </c>
      <c r="S644" s="203"/>
      <c r="T644" s="205">
        <f>SUM(T645:T652)</f>
        <v>0</v>
      </c>
      <c r="AR644" s="206" t="s">
        <v>24</v>
      </c>
      <c r="AT644" s="207" t="s">
        <v>75</v>
      </c>
      <c r="AU644" s="207" t="s">
        <v>24</v>
      </c>
      <c r="AY644" s="206" t="s">
        <v>135</v>
      </c>
      <c r="BK644" s="208">
        <f>SUM(BK645:BK652)</f>
        <v>0</v>
      </c>
    </row>
    <row r="645" s="1" customFormat="1" ht="16.5" customHeight="1">
      <c r="B645" s="43"/>
      <c r="C645" s="211" t="s">
        <v>1851</v>
      </c>
      <c r="D645" s="211" t="s">
        <v>137</v>
      </c>
      <c r="E645" s="212" t="s">
        <v>1852</v>
      </c>
      <c r="F645" s="213" t="s">
        <v>1853</v>
      </c>
      <c r="G645" s="214" t="s">
        <v>1827</v>
      </c>
      <c r="H645" s="247"/>
      <c r="I645" s="216"/>
      <c r="J645" s="217">
        <f>ROUND(I645*H645,2)</f>
        <v>0</v>
      </c>
      <c r="K645" s="213" t="s">
        <v>22</v>
      </c>
      <c r="L645" s="69"/>
      <c r="M645" s="218" t="s">
        <v>22</v>
      </c>
      <c r="N645" s="219" t="s">
        <v>47</v>
      </c>
      <c r="O645" s="44"/>
      <c r="P645" s="220">
        <f>O645*H645</f>
        <v>0</v>
      </c>
      <c r="Q645" s="220">
        <v>0</v>
      </c>
      <c r="R645" s="220">
        <f>Q645*H645</f>
        <v>0</v>
      </c>
      <c r="S645" s="220">
        <v>0</v>
      </c>
      <c r="T645" s="221">
        <f>S645*H645</f>
        <v>0</v>
      </c>
      <c r="AR645" s="21" t="s">
        <v>1828</v>
      </c>
      <c r="AT645" s="21" t="s">
        <v>137</v>
      </c>
      <c r="AU645" s="21" t="s">
        <v>87</v>
      </c>
      <c r="AY645" s="21" t="s">
        <v>135</v>
      </c>
      <c r="BE645" s="222">
        <f>IF(N645="základní",J645,0)</f>
        <v>0</v>
      </c>
      <c r="BF645" s="222">
        <f>IF(N645="snížená",J645,0)</f>
        <v>0</v>
      </c>
      <c r="BG645" s="222">
        <f>IF(N645="zákl. přenesená",J645,0)</f>
        <v>0</v>
      </c>
      <c r="BH645" s="222">
        <f>IF(N645="sníž. přenesená",J645,0)</f>
        <v>0</v>
      </c>
      <c r="BI645" s="222">
        <f>IF(N645="nulová",J645,0)</f>
        <v>0</v>
      </c>
      <c r="BJ645" s="21" t="s">
        <v>24</v>
      </c>
      <c r="BK645" s="222">
        <f>ROUND(I645*H645,2)</f>
        <v>0</v>
      </c>
      <c r="BL645" s="21" t="s">
        <v>1828</v>
      </c>
      <c r="BM645" s="21" t="s">
        <v>1854</v>
      </c>
    </row>
    <row r="646" s="1" customFormat="1">
      <c r="B646" s="43"/>
      <c r="C646" s="71"/>
      <c r="D646" s="223" t="s">
        <v>144</v>
      </c>
      <c r="E646" s="71"/>
      <c r="F646" s="224" t="s">
        <v>1830</v>
      </c>
      <c r="G646" s="71"/>
      <c r="H646" s="71"/>
      <c r="I646" s="182"/>
      <c r="J646" s="71"/>
      <c r="K646" s="71"/>
      <c r="L646" s="69"/>
      <c r="M646" s="225"/>
      <c r="N646" s="44"/>
      <c r="O646" s="44"/>
      <c r="P646" s="44"/>
      <c r="Q646" s="44"/>
      <c r="R646" s="44"/>
      <c r="S646" s="44"/>
      <c r="T646" s="92"/>
      <c r="AT646" s="21" t="s">
        <v>144</v>
      </c>
      <c r="AU646" s="21" t="s">
        <v>87</v>
      </c>
    </row>
    <row r="647" s="1" customFormat="1" ht="16.5" customHeight="1">
      <c r="B647" s="43"/>
      <c r="C647" s="211" t="s">
        <v>1855</v>
      </c>
      <c r="D647" s="211" t="s">
        <v>137</v>
      </c>
      <c r="E647" s="212" t="s">
        <v>1856</v>
      </c>
      <c r="F647" s="213" t="s">
        <v>1833</v>
      </c>
      <c r="G647" s="214" t="s">
        <v>1827</v>
      </c>
      <c r="H647" s="247"/>
      <c r="I647" s="216"/>
      <c r="J647" s="217">
        <f>ROUND(I647*H647,2)</f>
        <v>0</v>
      </c>
      <c r="K647" s="213" t="s">
        <v>22</v>
      </c>
      <c r="L647" s="69"/>
      <c r="M647" s="218" t="s">
        <v>22</v>
      </c>
      <c r="N647" s="219" t="s">
        <v>47</v>
      </c>
      <c r="O647" s="44"/>
      <c r="P647" s="220">
        <f>O647*H647</f>
        <v>0</v>
      </c>
      <c r="Q647" s="220">
        <v>0</v>
      </c>
      <c r="R647" s="220">
        <f>Q647*H647</f>
        <v>0</v>
      </c>
      <c r="S647" s="220">
        <v>0</v>
      </c>
      <c r="T647" s="221">
        <f>S647*H647</f>
        <v>0</v>
      </c>
      <c r="AR647" s="21" t="s">
        <v>1828</v>
      </c>
      <c r="AT647" s="21" t="s">
        <v>137</v>
      </c>
      <c r="AU647" s="21" t="s">
        <v>87</v>
      </c>
      <c r="AY647" s="21" t="s">
        <v>135</v>
      </c>
      <c r="BE647" s="222">
        <f>IF(N647="základní",J647,0)</f>
        <v>0</v>
      </c>
      <c r="BF647" s="222">
        <f>IF(N647="snížená",J647,0)</f>
        <v>0</v>
      </c>
      <c r="BG647" s="222">
        <f>IF(N647="zákl. přenesená",J647,0)</f>
        <v>0</v>
      </c>
      <c r="BH647" s="222">
        <f>IF(N647="sníž. přenesená",J647,0)</f>
        <v>0</v>
      </c>
      <c r="BI647" s="222">
        <f>IF(N647="nulová",J647,0)</f>
        <v>0</v>
      </c>
      <c r="BJ647" s="21" t="s">
        <v>24</v>
      </c>
      <c r="BK647" s="222">
        <f>ROUND(I647*H647,2)</f>
        <v>0</v>
      </c>
      <c r="BL647" s="21" t="s">
        <v>1828</v>
      </c>
      <c r="BM647" s="21" t="s">
        <v>1857</v>
      </c>
    </row>
    <row r="648" s="1" customFormat="1" ht="16.5" customHeight="1">
      <c r="B648" s="43"/>
      <c r="C648" s="211" t="s">
        <v>1858</v>
      </c>
      <c r="D648" s="211" t="s">
        <v>137</v>
      </c>
      <c r="E648" s="212" t="s">
        <v>1859</v>
      </c>
      <c r="F648" s="213" t="s">
        <v>1837</v>
      </c>
      <c r="G648" s="214" t="s">
        <v>1827</v>
      </c>
      <c r="H648" s="247"/>
      <c r="I648" s="216"/>
      <c r="J648" s="217">
        <f>ROUND(I648*H648,2)</f>
        <v>0</v>
      </c>
      <c r="K648" s="213" t="s">
        <v>22</v>
      </c>
      <c r="L648" s="69"/>
      <c r="M648" s="218" t="s">
        <v>22</v>
      </c>
      <c r="N648" s="219" t="s">
        <v>47</v>
      </c>
      <c r="O648" s="44"/>
      <c r="P648" s="220">
        <f>O648*H648</f>
        <v>0</v>
      </c>
      <c r="Q648" s="220">
        <v>0</v>
      </c>
      <c r="R648" s="220">
        <f>Q648*H648</f>
        <v>0</v>
      </c>
      <c r="S648" s="220">
        <v>0</v>
      </c>
      <c r="T648" s="221">
        <f>S648*H648</f>
        <v>0</v>
      </c>
      <c r="AR648" s="21" t="s">
        <v>1828</v>
      </c>
      <c r="AT648" s="21" t="s">
        <v>137</v>
      </c>
      <c r="AU648" s="21" t="s">
        <v>87</v>
      </c>
      <c r="AY648" s="21" t="s">
        <v>135</v>
      </c>
      <c r="BE648" s="222">
        <f>IF(N648="základní",J648,0)</f>
        <v>0</v>
      </c>
      <c r="BF648" s="222">
        <f>IF(N648="snížená",J648,0)</f>
        <v>0</v>
      </c>
      <c r="BG648" s="222">
        <f>IF(N648="zákl. přenesená",J648,0)</f>
        <v>0</v>
      </c>
      <c r="BH648" s="222">
        <f>IF(N648="sníž. přenesená",J648,0)</f>
        <v>0</v>
      </c>
      <c r="BI648" s="222">
        <f>IF(N648="nulová",J648,0)</f>
        <v>0</v>
      </c>
      <c r="BJ648" s="21" t="s">
        <v>24</v>
      </c>
      <c r="BK648" s="222">
        <f>ROUND(I648*H648,2)</f>
        <v>0</v>
      </c>
      <c r="BL648" s="21" t="s">
        <v>1828</v>
      </c>
      <c r="BM648" s="21" t="s">
        <v>1860</v>
      </c>
    </row>
    <row r="649" s="1" customFormat="1" ht="25.5" customHeight="1">
      <c r="B649" s="43"/>
      <c r="C649" s="211" t="s">
        <v>1861</v>
      </c>
      <c r="D649" s="211" t="s">
        <v>137</v>
      </c>
      <c r="E649" s="212" t="s">
        <v>1862</v>
      </c>
      <c r="F649" s="213" t="s">
        <v>1841</v>
      </c>
      <c r="G649" s="214" t="s">
        <v>1827</v>
      </c>
      <c r="H649" s="247"/>
      <c r="I649" s="216"/>
      <c r="J649" s="217">
        <f>ROUND(I649*H649,2)</f>
        <v>0</v>
      </c>
      <c r="K649" s="213" t="s">
        <v>22</v>
      </c>
      <c r="L649" s="69"/>
      <c r="M649" s="218" t="s">
        <v>22</v>
      </c>
      <c r="N649" s="219" t="s">
        <v>47</v>
      </c>
      <c r="O649" s="44"/>
      <c r="P649" s="220">
        <f>O649*H649</f>
        <v>0</v>
      </c>
      <c r="Q649" s="220">
        <v>0</v>
      </c>
      <c r="R649" s="220">
        <f>Q649*H649</f>
        <v>0</v>
      </c>
      <c r="S649" s="220">
        <v>0</v>
      </c>
      <c r="T649" s="221">
        <f>S649*H649</f>
        <v>0</v>
      </c>
      <c r="AR649" s="21" t="s">
        <v>1828</v>
      </c>
      <c r="AT649" s="21" t="s">
        <v>137</v>
      </c>
      <c r="AU649" s="21" t="s">
        <v>87</v>
      </c>
      <c r="AY649" s="21" t="s">
        <v>135</v>
      </c>
      <c r="BE649" s="222">
        <f>IF(N649="základní",J649,0)</f>
        <v>0</v>
      </c>
      <c r="BF649" s="222">
        <f>IF(N649="snížená",J649,0)</f>
        <v>0</v>
      </c>
      <c r="BG649" s="222">
        <f>IF(N649="zákl. přenesená",J649,0)</f>
        <v>0</v>
      </c>
      <c r="BH649" s="222">
        <f>IF(N649="sníž. přenesená",J649,0)</f>
        <v>0</v>
      </c>
      <c r="BI649" s="222">
        <f>IF(N649="nulová",J649,0)</f>
        <v>0</v>
      </c>
      <c r="BJ649" s="21" t="s">
        <v>24</v>
      </c>
      <c r="BK649" s="222">
        <f>ROUND(I649*H649,2)</f>
        <v>0</v>
      </c>
      <c r="BL649" s="21" t="s">
        <v>1828</v>
      </c>
      <c r="BM649" s="21" t="s">
        <v>1863</v>
      </c>
    </row>
    <row r="650" s="1" customFormat="1">
      <c r="B650" s="43"/>
      <c r="C650" s="71"/>
      <c r="D650" s="223" t="s">
        <v>144</v>
      </c>
      <c r="E650" s="71"/>
      <c r="F650" s="224" t="s">
        <v>1843</v>
      </c>
      <c r="G650" s="71"/>
      <c r="H650" s="71"/>
      <c r="I650" s="182"/>
      <c r="J650" s="71"/>
      <c r="K650" s="71"/>
      <c r="L650" s="69"/>
      <c r="M650" s="225"/>
      <c r="N650" s="44"/>
      <c r="O650" s="44"/>
      <c r="P650" s="44"/>
      <c r="Q650" s="44"/>
      <c r="R650" s="44"/>
      <c r="S650" s="44"/>
      <c r="T650" s="92"/>
      <c r="AT650" s="21" t="s">
        <v>144</v>
      </c>
      <c r="AU650" s="21" t="s">
        <v>87</v>
      </c>
    </row>
    <row r="651" s="1" customFormat="1" ht="25.5" customHeight="1">
      <c r="B651" s="43"/>
      <c r="C651" s="211" t="s">
        <v>1864</v>
      </c>
      <c r="D651" s="211" t="s">
        <v>137</v>
      </c>
      <c r="E651" s="212" t="s">
        <v>1865</v>
      </c>
      <c r="F651" s="213" t="s">
        <v>1866</v>
      </c>
      <c r="G651" s="214" t="s">
        <v>1827</v>
      </c>
      <c r="H651" s="247"/>
      <c r="I651" s="216"/>
      <c r="J651" s="217">
        <f>ROUND(I651*H651,2)</f>
        <v>0</v>
      </c>
      <c r="K651" s="213" t="s">
        <v>22</v>
      </c>
      <c r="L651" s="69"/>
      <c r="M651" s="218" t="s">
        <v>22</v>
      </c>
      <c r="N651" s="219" t="s">
        <v>47</v>
      </c>
      <c r="O651" s="44"/>
      <c r="P651" s="220">
        <f>O651*H651</f>
        <v>0</v>
      </c>
      <c r="Q651" s="220">
        <v>0</v>
      </c>
      <c r="R651" s="220">
        <f>Q651*H651</f>
        <v>0</v>
      </c>
      <c r="S651" s="220">
        <v>0</v>
      </c>
      <c r="T651" s="221">
        <f>S651*H651</f>
        <v>0</v>
      </c>
      <c r="AR651" s="21" t="s">
        <v>1828</v>
      </c>
      <c r="AT651" s="21" t="s">
        <v>137</v>
      </c>
      <c r="AU651" s="21" t="s">
        <v>87</v>
      </c>
      <c r="AY651" s="21" t="s">
        <v>135</v>
      </c>
      <c r="BE651" s="222">
        <f>IF(N651="základní",J651,0)</f>
        <v>0</v>
      </c>
      <c r="BF651" s="222">
        <f>IF(N651="snížená",J651,0)</f>
        <v>0</v>
      </c>
      <c r="BG651" s="222">
        <f>IF(N651="zákl. přenesená",J651,0)</f>
        <v>0</v>
      </c>
      <c r="BH651" s="222">
        <f>IF(N651="sníž. přenesená",J651,0)</f>
        <v>0</v>
      </c>
      <c r="BI651" s="222">
        <f>IF(N651="nulová",J651,0)</f>
        <v>0</v>
      </c>
      <c r="BJ651" s="21" t="s">
        <v>24</v>
      </c>
      <c r="BK651" s="222">
        <f>ROUND(I651*H651,2)</f>
        <v>0</v>
      </c>
      <c r="BL651" s="21" t="s">
        <v>1828</v>
      </c>
      <c r="BM651" s="21" t="s">
        <v>1867</v>
      </c>
    </row>
    <row r="652" s="1" customFormat="1">
      <c r="B652" s="43"/>
      <c r="C652" s="71"/>
      <c r="D652" s="223" t="s">
        <v>144</v>
      </c>
      <c r="E652" s="71"/>
      <c r="F652" s="224" t="s">
        <v>1848</v>
      </c>
      <c r="G652" s="71"/>
      <c r="H652" s="71"/>
      <c r="I652" s="182"/>
      <c r="J652" s="71"/>
      <c r="K652" s="71"/>
      <c r="L652" s="69"/>
      <c r="M652" s="225"/>
      <c r="N652" s="44"/>
      <c r="O652" s="44"/>
      <c r="P652" s="44"/>
      <c r="Q652" s="44"/>
      <c r="R652" s="44"/>
      <c r="S652" s="44"/>
      <c r="T652" s="92"/>
      <c r="AT652" s="21" t="s">
        <v>144</v>
      </c>
      <c r="AU652" s="21" t="s">
        <v>87</v>
      </c>
    </row>
    <row r="653" s="10" customFormat="1" ht="29.88" customHeight="1">
      <c r="B653" s="195"/>
      <c r="C653" s="196"/>
      <c r="D653" s="197" t="s">
        <v>75</v>
      </c>
      <c r="E653" s="209" t="s">
        <v>1868</v>
      </c>
      <c r="F653" s="209" t="s">
        <v>1869</v>
      </c>
      <c r="G653" s="196"/>
      <c r="H653" s="196"/>
      <c r="I653" s="199"/>
      <c r="J653" s="210">
        <f>BK653</f>
        <v>0</v>
      </c>
      <c r="K653" s="196"/>
      <c r="L653" s="201"/>
      <c r="M653" s="202"/>
      <c r="N653" s="203"/>
      <c r="O653" s="203"/>
      <c r="P653" s="204">
        <f>SUM(P654:P668)</f>
        <v>0</v>
      </c>
      <c r="Q653" s="203"/>
      <c r="R653" s="204">
        <f>SUM(R654:R668)</f>
        <v>0</v>
      </c>
      <c r="S653" s="203"/>
      <c r="T653" s="205">
        <f>SUM(T654:T668)</f>
        <v>0</v>
      </c>
      <c r="AR653" s="206" t="s">
        <v>24</v>
      </c>
      <c r="AT653" s="207" t="s">
        <v>75</v>
      </c>
      <c r="AU653" s="207" t="s">
        <v>24</v>
      </c>
      <c r="AY653" s="206" t="s">
        <v>135</v>
      </c>
      <c r="BK653" s="208">
        <f>SUM(BK654:BK668)</f>
        <v>0</v>
      </c>
    </row>
    <row r="654" s="1" customFormat="1" ht="16.5" customHeight="1">
      <c r="B654" s="43"/>
      <c r="C654" s="211" t="s">
        <v>1870</v>
      </c>
      <c r="D654" s="211" t="s">
        <v>137</v>
      </c>
      <c r="E654" s="212" t="s">
        <v>1871</v>
      </c>
      <c r="F654" s="213" t="s">
        <v>1872</v>
      </c>
      <c r="G654" s="214" t="s">
        <v>1873</v>
      </c>
      <c r="H654" s="215">
        <v>6</v>
      </c>
      <c r="I654" s="216"/>
      <c r="J654" s="217">
        <f>ROUND(I654*H654,2)</f>
        <v>0</v>
      </c>
      <c r="K654" s="213" t="s">
        <v>141</v>
      </c>
      <c r="L654" s="69"/>
      <c r="M654" s="218" t="s">
        <v>22</v>
      </c>
      <c r="N654" s="219" t="s">
        <v>47</v>
      </c>
      <c r="O654" s="44"/>
      <c r="P654" s="220">
        <f>O654*H654</f>
        <v>0</v>
      </c>
      <c r="Q654" s="220">
        <v>0</v>
      </c>
      <c r="R654" s="220">
        <f>Q654*H654</f>
        <v>0</v>
      </c>
      <c r="S654" s="220">
        <v>0</v>
      </c>
      <c r="T654" s="221">
        <f>S654*H654</f>
        <v>0</v>
      </c>
      <c r="AR654" s="21" t="s">
        <v>1828</v>
      </c>
      <c r="AT654" s="21" t="s">
        <v>137</v>
      </c>
      <c r="AU654" s="21" t="s">
        <v>87</v>
      </c>
      <c r="AY654" s="21" t="s">
        <v>135</v>
      </c>
      <c r="BE654" s="222">
        <f>IF(N654="základní",J654,0)</f>
        <v>0</v>
      </c>
      <c r="BF654" s="222">
        <f>IF(N654="snížená",J654,0)</f>
        <v>0</v>
      </c>
      <c r="BG654" s="222">
        <f>IF(N654="zákl. přenesená",J654,0)</f>
        <v>0</v>
      </c>
      <c r="BH654" s="222">
        <f>IF(N654="sníž. přenesená",J654,0)</f>
        <v>0</v>
      </c>
      <c r="BI654" s="222">
        <f>IF(N654="nulová",J654,0)</f>
        <v>0</v>
      </c>
      <c r="BJ654" s="21" t="s">
        <v>24</v>
      </c>
      <c r="BK654" s="222">
        <f>ROUND(I654*H654,2)</f>
        <v>0</v>
      </c>
      <c r="BL654" s="21" t="s">
        <v>1828</v>
      </c>
      <c r="BM654" s="21" t="s">
        <v>1874</v>
      </c>
    </row>
    <row r="655" s="1" customFormat="1" ht="16.5" customHeight="1">
      <c r="B655" s="43"/>
      <c r="C655" s="211" t="s">
        <v>1875</v>
      </c>
      <c r="D655" s="211" t="s">
        <v>137</v>
      </c>
      <c r="E655" s="212" t="s">
        <v>1876</v>
      </c>
      <c r="F655" s="213" t="s">
        <v>1877</v>
      </c>
      <c r="G655" s="214" t="s">
        <v>1873</v>
      </c>
      <c r="H655" s="215">
        <v>8</v>
      </c>
      <c r="I655" s="216"/>
      <c r="J655" s="217">
        <f>ROUND(I655*H655,2)</f>
        <v>0</v>
      </c>
      <c r="K655" s="213" t="s">
        <v>141</v>
      </c>
      <c r="L655" s="69"/>
      <c r="M655" s="218" t="s">
        <v>22</v>
      </c>
      <c r="N655" s="219" t="s">
        <v>47</v>
      </c>
      <c r="O655" s="44"/>
      <c r="P655" s="220">
        <f>O655*H655</f>
        <v>0</v>
      </c>
      <c r="Q655" s="220">
        <v>0</v>
      </c>
      <c r="R655" s="220">
        <f>Q655*H655</f>
        <v>0</v>
      </c>
      <c r="S655" s="220">
        <v>0</v>
      </c>
      <c r="T655" s="221">
        <f>S655*H655</f>
        <v>0</v>
      </c>
      <c r="AR655" s="21" t="s">
        <v>1828</v>
      </c>
      <c r="AT655" s="21" t="s">
        <v>137</v>
      </c>
      <c r="AU655" s="21" t="s">
        <v>87</v>
      </c>
      <c r="AY655" s="21" t="s">
        <v>135</v>
      </c>
      <c r="BE655" s="222">
        <f>IF(N655="základní",J655,0)</f>
        <v>0</v>
      </c>
      <c r="BF655" s="222">
        <f>IF(N655="snížená",J655,0)</f>
        <v>0</v>
      </c>
      <c r="BG655" s="222">
        <f>IF(N655="zákl. přenesená",J655,0)</f>
        <v>0</v>
      </c>
      <c r="BH655" s="222">
        <f>IF(N655="sníž. přenesená",J655,0)</f>
        <v>0</v>
      </c>
      <c r="BI655" s="222">
        <f>IF(N655="nulová",J655,0)</f>
        <v>0</v>
      </c>
      <c r="BJ655" s="21" t="s">
        <v>24</v>
      </c>
      <c r="BK655" s="222">
        <f>ROUND(I655*H655,2)</f>
        <v>0</v>
      </c>
      <c r="BL655" s="21" t="s">
        <v>1828</v>
      </c>
      <c r="BM655" s="21" t="s">
        <v>1878</v>
      </c>
    </row>
    <row r="656" s="1" customFormat="1">
      <c r="B656" s="43"/>
      <c r="C656" s="71"/>
      <c r="D656" s="223" t="s">
        <v>144</v>
      </c>
      <c r="E656" s="71"/>
      <c r="F656" s="224" t="s">
        <v>1879</v>
      </c>
      <c r="G656" s="71"/>
      <c r="H656" s="71"/>
      <c r="I656" s="182"/>
      <c r="J656" s="71"/>
      <c r="K656" s="71"/>
      <c r="L656" s="69"/>
      <c r="M656" s="225"/>
      <c r="N656" s="44"/>
      <c r="O656" s="44"/>
      <c r="P656" s="44"/>
      <c r="Q656" s="44"/>
      <c r="R656" s="44"/>
      <c r="S656" s="44"/>
      <c r="T656" s="92"/>
      <c r="AT656" s="21" t="s">
        <v>144</v>
      </c>
      <c r="AU656" s="21" t="s">
        <v>87</v>
      </c>
    </row>
    <row r="657" s="1" customFormat="1" ht="16.5" customHeight="1">
      <c r="B657" s="43"/>
      <c r="C657" s="211" t="s">
        <v>1880</v>
      </c>
      <c r="D657" s="211" t="s">
        <v>137</v>
      </c>
      <c r="E657" s="212" t="s">
        <v>1881</v>
      </c>
      <c r="F657" s="213" t="s">
        <v>1882</v>
      </c>
      <c r="G657" s="214" t="s">
        <v>1873</v>
      </c>
      <c r="H657" s="215">
        <v>4</v>
      </c>
      <c r="I657" s="216"/>
      <c r="J657" s="217">
        <f>ROUND(I657*H657,2)</f>
        <v>0</v>
      </c>
      <c r="K657" s="213" t="s">
        <v>22</v>
      </c>
      <c r="L657" s="69"/>
      <c r="M657" s="218" t="s">
        <v>22</v>
      </c>
      <c r="N657" s="219" t="s">
        <v>47</v>
      </c>
      <c r="O657" s="44"/>
      <c r="P657" s="220">
        <f>O657*H657</f>
        <v>0</v>
      </c>
      <c r="Q657" s="220">
        <v>0</v>
      </c>
      <c r="R657" s="220">
        <f>Q657*H657</f>
        <v>0</v>
      </c>
      <c r="S657" s="220">
        <v>0</v>
      </c>
      <c r="T657" s="221">
        <f>S657*H657</f>
        <v>0</v>
      </c>
      <c r="AR657" s="21" t="s">
        <v>1828</v>
      </c>
      <c r="AT657" s="21" t="s">
        <v>137</v>
      </c>
      <c r="AU657" s="21" t="s">
        <v>87</v>
      </c>
      <c r="AY657" s="21" t="s">
        <v>135</v>
      </c>
      <c r="BE657" s="222">
        <f>IF(N657="základní",J657,0)</f>
        <v>0</v>
      </c>
      <c r="BF657" s="222">
        <f>IF(N657="snížená",J657,0)</f>
        <v>0</v>
      </c>
      <c r="BG657" s="222">
        <f>IF(N657="zákl. přenesená",J657,0)</f>
        <v>0</v>
      </c>
      <c r="BH657" s="222">
        <f>IF(N657="sníž. přenesená",J657,0)</f>
        <v>0</v>
      </c>
      <c r="BI657" s="222">
        <f>IF(N657="nulová",J657,0)</f>
        <v>0</v>
      </c>
      <c r="BJ657" s="21" t="s">
        <v>24</v>
      </c>
      <c r="BK657" s="222">
        <f>ROUND(I657*H657,2)</f>
        <v>0</v>
      </c>
      <c r="BL657" s="21" t="s">
        <v>1828</v>
      </c>
      <c r="BM657" s="21" t="s">
        <v>1883</v>
      </c>
    </row>
    <row r="658" s="1" customFormat="1">
      <c r="B658" s="43"/>
      <c r="C658" s="71"/>
      <c r="D658" s="223" t="s">
        <v>144</v>
      </c>
      <c r="E658" s="71"/>
      <c r="F658" s="224" t="s">
        <v>1879</v>
      </c>
      <c r="G658" s="71"/>
      <c r="H658" s="71"/>
      <c r="I658" s="182"/>
      <c r="J658" s="71"/>
      <c r="K658" s="71"/>
      <c r="L658" s="69"/>
      <c r="M658" s="225"/>
      <c r="N658" s="44"/>
      <c r="O658" s="44"/>
      <c r="P658" s="44"/>
      <c r="Q658" s="44"/>
      <c r="R658" s="44"/>
      <c r="S658" s="44"/>
      <c r="T658" s="92"/>
      <c r="AT658" s="21" t="s">
        <v>144</v>
      </c>
      <c r="AU658" s="21" t="s">
        <v>87</v>
      </c>
    </row>
    <row r="659" s="1" customFormat="1" ht="16.5" customHeight="1">
      <c r="B659" s="43"/>
      <c r="C659" s="211" t="s">
        <v>1884</v>
      </c>
      <c r="D659" s="211" t="s">
        <v>137</v>
      </c>
      <c r="E659" s="212" t="s">
        <v>1885</v>
      </c>
      <c r="F659" s="213" t="s">
        <v>1886</v>
      </c>
      <c r="G659" s="214" t="s">
        <v>1873</v>
      </c>
      <c r="H659" s="215">
        <v>4</v>
      </c>
      <c r="I659" s="216"/>
      <c r="J659" s="217">
        <f>ROUND(I659*H659,2)</f>
        <v>0</v>
      </c>
      <c r="K659" s="213" t="s">
        <v>22</v>
      </c>
      <c r="L659" s="69"/>
      <c r="M659" s="218" t="s">
        <v>22</v>
      </c>
      <c r="N659" s="219" t="s">
        <v>47</v>
      </c>
      <c r="O659" s="44"/>
      <c r="P659" s="220">
        <f>O659*H659</f>
        <v>0</v>
      </c>
      <c r="Q659" s="220">
        <v>0</v>
      </c>
      <c r="R659" s="220">
        <f>Q659*H659</f>
        <v>0</v>
      </c>
      <c r="S659" s="220">
        <v>0</v>
      </c>
      <c r="T659" s="221">
        <f>S659*H659</f>
        <v>0</v>
      </c>
      <c r="AR659" s="21" t="s">
        <v>1828</v>
      </c>
      <c r="AT659" s="21" t="s">
        <v>137</v>
      </c>
      <c r="AU659" s="21" t="s">
        <v>87</v>
      </c>
      <c r="AY659" s="21" t="s">
        <v>135</v>
      </c>
      <c r="BE659" s="222">
        <f>IF(N659="základní",J659,0)</f>
        <v>0</v>
      </c>
      <c r="BF659" s="222">
        <f>IF(N659="snížená",J659,0)</f>
        <v>0</v>
      </c>
      <c r="BG659" s="222">
        <f>IF(N659="zákl. přenesená",J659,0)</f>
        <v>0</v>
      </c>
      <c r="BH659" s="222">
        <f>IF(N659="sníž. přenesená",J659,0)</f>
        <v>0</v>
      </c>
      <c r="BI659" s="222">
        <f>IF(N659="nulová",J659,0)</f>
        <v>0</v>
      </c>
      <c r="BJ659" s="21" t="s">
        <v>24</v>
      </c>
      <c r="BK659" s="222">
        <f>ROUND(I659*H659,2)</f>
        <v>0</v>
      </c>
      <c r="BL659" s="21" t="s">
        <v>1828</v>
      </c>
      <c r="BM659" s="21" t="s">
        <v>1887</v>
      </c>
    </row>
    <row r="660" s="1" customFormat="1">
      <c r="B660" s="43"/>
      <c r="C660" s="71"/>
      <c r="D660" s="223" t="s">
        <v>144</v>
      </c>
      <c r="E660" s="71"/>
      <c r="F660" s="224" t="s">
        <v>1879</v>
      </c>
      <c r="G660" s="71"/>
      <c r="H660" s="71"/>
      <c r="I660" s="182"/>
      <c r="J660" s="71"/>
      <c r="K660" s="71"/>
      <c r="L660" s="69"/>
      <c r="M660" s="225"/>
      <c r="N660" s="44"/>
      <c r="O660" s="44"/>
      <c r="P660" s="44"/>
      <c r="Q660" s="44"/>
      <c r="R660" s="44"/>
      <c r="S660" s="44"/>
      <c r="T660" s="92"/>
      <c r="AT660" s="21" t="s">
        <v>144</v>
      </c>
      <c r="AU660" s="21" t="s">
        <v>87</v>
      </c>
    </row>
    <row r="661" s="1" customFormat="1" ht="16.5" customHeight="1">
      <c r="B661" s="43"/>
      <c r="C661" s="211" t="s">
        <v>1888</v>
      </c>
      <c r="D661" s="211" t="s">
        <v>137</v>
      </c>
      <c r="E661" s="212" t="s">
        <v>1889</v>
      </c>
      <c r="F661" s="213" t="s">
        <v>1890</v>
      </c>
      <c r="G661" s="214" t="s">
        <v>1873</v>
      </c>
      <c r="H661" s="215">
        <v>4</v>
      </c>
      <c r="I661" s="216"/>
      <c r="J661" s="217">
        <f>ROUND(I661*H661,2)</f>
        <v>0</v>
      </c>
      <c r="K661" s="213" t="s">
        <v>22</v>
      </c>
      <c r="L661" s="69"/>
      <c r="M661" s="218" t="s">
        <v>22</v>
      </c>
      <c r="N661" s="219" t="s">
        <v>47</v>
      </c>
      <c r="O661" s="44"/>
      <c r="P661" s="220">
        <f>O661*H661</f>
        <v>0</v>
      </c>
      <c r="Q661" s="220">
        <v>0</v>
      </c>
      <c r="R661" s="220">
        <f>Q661*H661</f>
        <v>0</v>
      </c>
      <c r="S661" s="220">
        <v>0</v>
      </c>
      <c r="T661" s="221">
        <f>S661*H661</f>
        <v>0</v>
      </c>
      <c r="AR661" s="21" t="s">
        <v>1828</v>
      </c>
      <c r="AT661" s="21" t="s">
        <v>137</v>
      </c>
      <c r="AU661" s="21" t="s">
        <v>87</v>
      </c>
      <c r="AY661" s="21" t="s">
        <v>135</v>
      </c>
      <c r="BE661" s="222">
        <f>IF(N661="základní",J661,0)</f>
        <v>0</v>
      </c>
      <c r="BF661" s="222">
        <f>IF(N661="snížená",J661,0)</f>
        <v>0</v>
      </c>
      <c r="BG661" s="222">
        <f>IF(N661="zákl. přenesená",J661,0)</f>
        <v>0</v>
      </c>
      <c r="BH661" s="222">
        <f>IF(N661="sníž. přenesená",J661,0)</f>
        <v>0</v>
      </c>
      <c r="BI661" s="222">
        <f>IF(N661="nulová",J661,0)</f>
        <v>0</v>
      </c>
      <c r="BJ661" s="21" t="s">
        <v>24</v>
      </c>
      <c r="BK661" s="222">
        <f>ROUND(I661*H661,2)</f>
        <v>0</v>
      </c>
      <c r="BL661" s="21" t="s">
        <v>1828</v>
      </c>
      <c r="BM661" s="21" t="s">
        <v>1891</v>
      </c>
    </row>
    <row r="662" s="1" customFormat="1">
      <c r="B662" s="43"/>
      <c r="C662" s="71"/>
      <c r="D662" s="223" t="s">
        <v>144</v>
      </c>
      <c r="E662" s="71"/>
      <c r="F662" s="224" t="s">
        <v>1879</v>
      </c>
      <c r="G662" s="71"/>
      <c r="H662" s="71"/>
      <c r="I662" s="182"/>
      <c r="J662" s="71"/>
      <c r="K662" s="71"/>
      <c r="L662" s="69"/>
      <c r="M662" s="225"/>
      <c r="N662" s="44"/>
      <c r="O662" s="44"/>
      <c r="P662" s="44"/>
      <c r="Q662" s="44"/>
      <c r="R662" s="44"/>
      <c r="S662" s="44"/>
      <c r="T662" s="92"/>
      <c r="AT662" s="21" t="s">
        <v>144</v>
      </c>
      <c r="AU662" s="21" t="s">
        <v>87</v>
      </c>
    </row>
    <row r="663" s="1" customFormat="1" ht="25.5" customHeight="1">
      <c r="B663" s="43"/>
      <c r="C663" s="211" t="s">
        <v>1892</v>
      </c>
      <c r="D663" s="211" t="s">
        <v>137</v>
      </c>
      <c r="E663" s="212" t="s">
        <v>1893</v>
      </c>
      <c r="F663" s="213" t="s">
        <v>1894</v>
      </c>
      <c r="G663" s="214" t="s">
        <v>1873</v>
      </c>
      <c r="H663" s="215">
        <v>4</v>
      </c>
      <c r="I663" s="216"/>
      <c r="J663" s="217">
        <f>ROUND(I663*H663,2)</f>
        <v>0</v>
      </c>
      <c r="K663" s="213" t="s">
        <v>22</v>
      </c>
      <c r="L663" s="69"/>
      <c r="M663" s="218" t="s">
        <v>22</v>
      </c>
      <c r="N663" s="219" t="s">
        <v>47</v>
      </c>
      <c r="O663" s="44"/>
      <c r="P663" s="220">
        <f>O663*H663</f>
        <v>0</v>
      </c>
      <c r="Q663" s="220">
        <v>0</v>
      </c>
      <c r="R663" s="220">
        <f>Q663*H663</f>
        <v>0</v>
      </c>
      <c r="S663" s="220">
        <v>0</v>
      </c>
      <c r="T663" s="221">
        <f>S663*H663</f>
        <v>0</v>
      </c>
      <c r="AR663" s="21" t="s">
        <v>1828</v>
      </c>
      <c r="AT663" s="21" t="s">
        <v>137</v>
      </c>
      <c r="AU663" s="21" t="s">
        <v>87</v>
      </c>
      <c r="AY663" s="21" t="s">
        <v>135</v>
      </c>
      <c r="BE663" s="222">
        <f>IF(N663="základní",J663,0)</f>
        <v>0</v>
      </c>
      <c r="BF663" s="222">
        <f>IF(N663="snížená",J663,0)</f>
        <v>0</v>
      </c>
      <c r="BG663" s="222">
        <f>IF(N663="zákl. přenesená",J663,0)</f>
        <v>0</v>
      </c>
      <c r="BH663" s="222">
        <f>IF(N663="sníž. přenesená",J663,0)</f>
        <v>0</v>
      </c>
      <c r="BI663" s="222">
        <f>IF(N663="nulová",J663,0)</f>
        <v>0</v>
      </c>
      <c r="BJ663" s="21" t="s">
        <v>24</v>
      </c>
      <c r="BK663" s="222">
        <f>ROUND(I663*H663,2)</f>
        <v>0</v>
      </c>
      <c r="BL663" s="21" t="s">
        <v>1828</v>
      </c>
      <c r="BM663" s="21" t="s">
        <v>1895</v>
      </c>
    </row>
    <row r="664" s="1" customFormat="1">
      <c r="B664" s="43"/>
      <c r="C664" s="71"/>
      <c r="D664" s="223" t="s">
        <v>144</v>
      </c>
      <c r="E664" s="71"/>
      <c r="F664" s="224" t="s">
        <v>1879</v>
      </c>
      <c r="G664" s="71"/>
      <c r="H664" s="71"/>
      <c r="I664" s="182"/>
      <c r="J664" s="71"/>
      <c r="K664" s="71"/>
      <c r="L664" s="69"/>
      <c r="M664" s="225"/>
      <c r="N664" s="44"/>
      <c r="O664" s="44"/>
      <c r="P664" s="44"/>
      <c r="Q664" s="44"/>
      <c r="R664" s="44"/>
      <c r="S664" s="44"/>
      <c r="T664" s="92"/>
      <c r="AT664" s="21" t="s">
        <v>144</v>
      </c>
      <c r="AU664" s="21" t="s">
        <v>87</v>
      </c>
    </row>
    <row r="665" s="1" customFormat="1" ht="16.5" customHeight="1">
      <c r="B665" s="43"/>
      <c r="C665" s="211" t="s">
        <v>1896</v>
      </c>
      <c r="D665" s="211" t="s">
        <v>137</v>
      </c>
      <c r="E665" s="212" t="s">
        <v>1897</v>
      </c>
      <c r="F665" s="213" t="s">
        <v>1898</v>
      </c>
      <c r="G665" s="214" t="s">
        <v>1873</v>
      </c>
      <c r="H665" s="215">
        <v>100</v>
      </c>
      <c r="I665" s="216"/>
      <c r="J665" s="217">
        <f>ROUND(I665*H665,2)</f>
        <v>0</v>
      </c>
      <c r="K665" s="213" t="s">
        <v>22</v>
      </c>
      <c r="L665" s="69"/>
      <c r="M665" s="218" t="s">
        <v>22</v>
      </c>
      <c r="N665" s="219" t="s">
        <v>47</v>
      </c>
      <c r="O665" s="44"/>
      <c r="P665" s="220">
        <f>O665*H665</f>
        <v>0</v>
      </c>
      <c r="Q665" s="220">
        <v>0</v>
      </c>
      <c r="R665" s="220">
        <f>Q665*H665</f>
        <v>0</v>
      </c>
      <c r="S665" s="220">
        <v>0</v>
      </c>
      <c r="T665" s="221">
        <f>S665*H665</f>
        <v>0</v>
      </c>
      <c r="AR665" s="21" t="s">
        <v>1828</v>
      </c>
      <c r="AT665" s="21" t="s">
        <v>137</v>
      </c>
      <c r="AU665" s="21" t="s">
        <v>87</v>
      </c>
      <c r="AY665" s="21" t="s">
        <v>135</v>
      </c>
      <c r="BE665" s="222">
        <f>IF(N665="základní",J665,0)</f>
        <v>0</v>
      </c>
      <c r="BF665" s="222">
        <f>IF(N665="snížená",J665,0)</f>
        <v>0</v>
      </c>
      <c r="BG665" s="222">
        <f>IF(N665="zákl. přenesená",J665,0)</f>
        <v>0</v>
      </c>
      <c r="BH665" s="222">
        <f>IF(N665="sníž. přenesená",J665,0)</f>
        <v>0</v>
      </c>
      <c r="BI665" s="222">
        <f>IF(N665="nulová",J665,0)</f>
        <v>0</v>
      </c>
      <c r="BJ665" s="21" t="s">
        <v>24</v>
      </c>
      <c r="BK665" s="222">
        <f>ROUND(I665*H665,2)</f>
        <v>0</v>
      </c>
      <c r="BL665" s="21" t="s">
        <v>1828</v>
      </c>
      <c r="BM665" s="21" t="s">
        <v>1899</v>
      </c>
    </row>
    <row r="666" s="1" customFormat="1" ht="25.5" customHeight="1">
      <c r="B666" s="43"/>
      <c r="C666" s="211" t="s">
        <v>1900</v>
      </c>
      <c r="D666" s="211" t="s">
        <v>137</v>
      </c>
      <c r="E666" s="212" t="s">
        <v>1901</v>
      </c>
      <c r="F666" s="213" t="s">
        <v>1902</v>
      </c>
      <c r="G666" s="214" t="s">
        <v>1873</v>
      </c>
      <c r="H666" s="215">
        <v>3</v>
      </c>
      <c r="I666" s="216"/>
      <c r="J666" s="217">
        <f>ROUND(I666*H666,2)</f>
        <v>0</v>
      </c>
      <c r="K666" s="213" t="s">
        <v>22</v>
      </c>
      <c r="L666" s="69"/>
      <c r="M666" s="218" t="s">
        <v>22</v>
      </c>
      <c r="N666" s="219" t="s">
        <v>47</v>
      </c>
      <c r="O666" s="44"/>
      <c r="P666" s="220">
        <f>O666*H666</f>
        <v>0</v>
      </c>
      <c r="Q666" s="220">
        <v>0</v>
      </c>
      <c r="R666" s="220">
        <f>Q666*H666</f>
        <v>0</v>
      </c>
      <c r="S666" s="220">
        <v>0</v>
      </c>
      <c r="T666" s="221">
        <f>S666*H666</f>
        <v>0</v>
      </c>
      <c r="AR666" s="21" t="s">
        <v>1828</v>
      </c>
      <c r="AT666" s="21" t="s">
        <v>137</v>
      </c>
      <c r="AU666" s="21" t="s">
        <v>87</v>
      </c>
      <c r="AY666" s="21" t="s">
        <v>135</v>
      </c>
      <c r="BE666" s="222">
        <f>IF(N666="základní",J666,0)</f>
        <v>0</v>
      </c>
      <c r="BF666" s="222">
        <f>IF(N666="snížená",J666,0)</f>
        <v>0</v>
      </c>
      <c r="BG666" s="222">
        <f>IF(N666="zákl. přenesená",J666,0)</f>
        <v>0</v>
      </c>
      <c r="BH666" s="222">
        <f>IF(N666="sníž. přenesená",J666,0)</f>
        <v>0</v>
      </c>
      <c r="BI666" s="222">
        <f>IF(N666="nulová",J666,0)</f>
        <v>0</v>
      </c>
      <c r="BJ666" s="21" t="s">
        <v>24</v>
      </c>
      <c r="BK666" s="222">
        <f>ROUND(I666*H666,2)</f>
        <v>0</v>
      </c>
      <c r="BL666" s="21" t="s">
        <v>1828</v>
      </c>
      <c r="BM666" s="21" t="s">
        <v>1903</v>
      </c>
    </row>
    <row r="667" s="1" customFormat="1">
      <c r="B667" s="43"/>
      <c r="C667" s="71"/>
      <c r="D667" s="223" t="s">
        <v>144</v>
      </c>
      <c r="E667" s="71"/>
      <c r="F667" s="224" t="s">
        <v>1879</v>
      </c>
      <c r="G667" s="71"/>
      <c r="H667" s="71"/>
      <c r="I667" s="182"/>
      <c r="J667" s="71"/>
      <c r="K667" s="71"/>
      <c r="L667" s="69"/>
      <c r="M667" s="225"/>
      <c r="N667" s="44"/>
      <c r="O667" s="44"/>
      <c r="P667" s="44"/>
      <c r="Q667" s="44"/>
      <c r="R667" s="44"/>
      <c r="S667" s="44"/>
      <c r="T667" s="92"/>
      <c r="AT667" s="21" t="s">
        <v>144</v>
      </c>
      <c r="AU667" s="21" t="s">
        <v>87</v>
      </c>
    </row>
    <row r="668" s="1" customFormat="1" ht="16.5" customHeight="1">
      <c r="B668" s="43"/>
      <c r="C668" s="211" t="s">
        <v>1904</v>
      </c>
      <c r="D668" s="211" t="s">
        <v>137</v>
      </c>
      <c r="E668" s="212" t="s">
        <v>1905</v>
      </c>
      <c r="F668" s="213" t="s">
        <v>1906</v>
      </c>
      <c r="G668" s="214" t="s">
        <v>1873</v>
      </c>
      <c r="H668" s="215">
        <v>100</v>
      </c>
      <c r="I668" s="216"/>
      <c r="J668" s="217">
        <f>ROUND(I668*H668,2)</f>
        <v>0</v>
      </c>
      <c r="K668" s="213" t="s">
        <v>22</v>
      </c>
      <c r="L668" s="69"/>
      <c r="M668" s="218" t="s">
        <v>22</v>
      </c>
      <c r="N668" s="219" t="s">
        <v>47</v>
      </c>
      <c r="O668" s="44"/>
      <c r="P668" s="220">
        <f>O668*H668</f>
        <v>0</v>
      </c>
      <c r="Q668" s="220">
        <v>0</v>
      </c>
      <c r="R668" s="220">
        <f>Q668*H668</f>
        <v>0</v>
      </c>
      <c r="S668" s="220">
        <v>0</v>
      </c>
      <c r="T668" s="221">
        <f>S668*H668</f>
        <v>0</v>
      </c>
      <c r="AR668" s="21" t="s">
        <v>1828</v>
      </c>
      <c r="AT668" s="21" t="s">
        <v>137</v>
      </c>
      <c r="AU668" s="21" t="s">
        <v>87</v>
      </c>
      <c r="AY668" s="21" t="s">
        <v>135</v>
      </c>
      <c r="BE668" s="222">
        <f>IF(N668="základní",J668,0)</f>
        <v>0</v>
      </c>
      <c r="BF668" s="222">
        <f>IF(N668="snížená",J668,0)</f>
        <v>0</v>
      </c>
      <c r="BG668" s="222">
        <f>IF(N668="zákl. přenesená",J668,0)</f>
        <v>0</v>
      </c>
      <c r="BH668" s="222">
        <f>IF(N668="sníž. přenesená",J668,0)</f>
        <v>0</v>
      </c>
      <c r="BI668" s="222">
        <f>IF(N668="nulová",J668,0)</f>
        <v>0</v>
      </c>
      <c r="BJ668" s="21" t="s">
        <v>24</v>
      </c>
      <c r="BK668" s="222">
        <f>ROUND(I668*H668,2)</f>
        <v>0</v>
      </c>
      <c r="BL668" s="21" t="s">
        <v>1828</v>
      </c>
      <c r="BM668" s="21" t="s">
        <v>1907</v>
      </c>
    </row>
    <row r="669" s="10" customFormat="1" ht="29.88" customHeight="1">
      <c r="B669" s="195"/>
      <c r="C669" s="196"/>
      <c r="D669" s="197" t="s">
        <v>75</v>
      </c>
      <c r="E669" s="209" t="s">
        <v>1908</v>
      </c>
      <c r="F669" s="209" t="s">
        <v>1909</v>
      </c>
      <c r="G669" s="196"/>
      <c r="H669" s="196"/>
      <c r="I669" s="199"/>
      <c r="J669" s="210">
        <f>BK669</f>
        <v>0</v>
      </c>
      <c r="K669" s="196"/>
      <c r="L669" s="201"/>
      <c r="M669" s="202"/>
      <c r="N669" s="203"/>
      <c r="O669" s="203"/>
      <c r="P669" s="204">
        <f>SUM(P670:P673)</f>
        <v>0</v>
      </c>
      <c r="Q669" s="203"/>
      <c r="R669" s="204">
        <f>SUM(R670:R673)</f>
        <v>0</v>
      </c>
      <c r="S669" s="203"/>
      <c r="T669" s="205">
        <f>SUM(T670:T673)</f>
        <v>0</v>
      </c>
      <c r="AR669" s="206" t="s">
        <v>161</v>
      </c>
      <c r="AT669" s="207" t="s">
        <v>75</v>
      </c>
      <c r="AU669" s="207" t="s">
        <v>24</v>
      </c>
      <c r="AY669" s="206" t="s">
        <v>135</v>
      </c>
      <c r="BK669" s="208">
        <f>SUM(BK670:BK673)</f>
        <v>0</v>
      </c>
    </row>
    <row r="670" s="1" customFormat="1" ht="16.5" customHeight="1">
      <c r="B670" s="43"/>
      <c r="C670" s="211" t="s">
        <v>1910</v>
      </c>
      <c r="D670" s="211" t="s">
        <v>137</v>
      </c>
      <c r="E670" s="212" t="s">
        <v>1911</v>
      </c>
      <c r="F670" s="213" t="s">
        <v>1912</v>
      </c>
      <c r="G670" s="214" t="s">
        <v>1873</v>
      </c>
      <c r="H670" s="215">
        <v>4</v>
      </c>
      <c r="I670" s="216"/>
      <c r="J670" s="217">
        <f>ROUND(I670*H670,2)</f>
        <v>0</v>
      </c>
      <c r="K670" s="213" t="s">
        <v>141</v>
      </c>
      <c r="L670" s="69"/>
      <c r="M670" s="218" t="s">
        <v>22</v>
      </c>
      <c r="N670" s="219" t="s">
        <v>47</v>
      </c>
      <c r="O670" s="44"/>
      <c r="P670" s="220">
        <f>O670*H670</f>
        <v>0</v>
      </c>
      <c r="Q670" s="220">
        <v>0</v>
      </c>
      <c r="R670" s="220">
        <f>Q670*H670</f>
        <v>0</v>
      </c>
      <c r="S670" s="220">
        <v>0</v>
      </c>
      <c r="T670" s="221">
        <f>S670*H670</f>
        <v>0</v>
      </c>
      <c r="AR670" s="21" t="s">
        <v>1828</v>
      </c>
      <c r="AT670" s="21" t="s">
        <v>137</v>
      </c>
      <c r="AU670" s="21" t="s">
        <v>87</v>
      </c>
      <c r="AY670" s="21" t="s">
        <v>135</v>
      </c>
      <c r="BE670" s="222">
        <f>IF(N670="základní",J670,0)</f>
        <v>0</v>
      </c>
      <c r="BF670" s="222">
        <f>IF(N670="snížená",J670,0)</f>
        <v>0</v>
      </c>
      <c r="BG670" s="222">
        <f>IF(N670="zákl. přenesená",J670,0)</f>
        <v>0</v>
      </c>
      <c r="BH670" s="222">
        <f>IF(N670="sníž. přenesená",J670,0)</f>
        <v>0</v>
      </c>
      <c r="BI670" s="222">
        <f>IF(N670="nulová",J670,0)</f>
        <v>0</v>
      </c>
      <c r="BJ670" s="21" t="s">
        <v>24</v>
      </c>
      <c r="BK670" s="222">
        <f>ROUND(I670*H670,2)</f>
        <v>0</v>
      </c>
      <c r="BL670" s="21" t="s">
        <v>1828</v>
      </c>
      <c r="BM670" s="21" t="s">
        <v>1913</v>
      </c>
    </row>
    <row r="671" s="1" customFormat="1">
      <c r="B671" s="43"/>
      <c r="C671" s="71"/>
      <c r="D671" s="223" t="s">
        <v>144</v>
      </c>
      <c r="E671" s="71"/>
      <c r="F671" s="224" t="s">
        <v>1914</v>
      </c>
      <c r="G671" s="71"/>
      <c r="H671" s="71"/>
      <c r="I671" s="182"/>
      <c r="J671" s="71"/>
      <c r="K671" s="71"/>
      <c r="L671" s="69"/>
      <c r="M671" s="225"/>
      <c r="N671" s="44"/>
      <c r="O671" s="44"/>
      <c r="P671" s="44"/>
      <c r="Q671" s="44"/>
      <c r="R671" s="44"/>
      <c r="S671" s="44"/>
      <c r="T671" s="92"/>
      <c r="AT671" s="21" t="s">
        <v>144</v>
      </c>
      <c r="AU671" s="21" t="s">
        <v>87</v>
      </c>
    </row>
    <row r="672" s="1" customFormat="1" ht="16.5" customHeight="1">
      <c r="B672" s="43"/>
      <c r="C672" s="211" t="s">
        <v>1915</v>
      </c>
      <c r="D672" s="211" t="s">
        <v>137</v>
      </c>
      <c r="E672" s="212" t="s">
        <v>1916</v>
      </c>
      <c r="F672" s="213" t="s">
        <v>1917</v>
      </c>
      <c r="G672" s="214" t="s">
        <v>1873</v>
      </c>
      <c r="H672" s="215">
        <v>9</v>
      </c>
      <c r="I672" s="216"/>
      <c r="J672" s="217">
        <f>ROUND(I672*H672,2)</f>
        <v>0</v>
      </c>
      <c r="K672" s="213" t="s">
        <v>141</v>
      </c>
      <c r="L672" s="69"/>
      <c r="M672" s="218" t="s">
        <v>22</v>
      </c>
      <c r="N672" s="219" t="s">
        <v>47</v>
      </c>
      <c r="O672" s="44"/>
      <c r="P672" s="220">
        <f>O672*H672</f>
        <v>0</v>
      </c>
      <c r="Q672" s="220">
        <v>0</v>
      </c>
      <c r="R672" s="220">
        <f>Q672*H672</f>
        <v>0</v>
      </c>
      <c r="S672" s="220">
        <v>0</v>
      </c>
      <c r="T672" s="221">
        <f>S672*H672</f>
        <v>0</v>
      </c>
      <c r="AR672" s="21" t="s">
        <v>1828</v>
      </c>
      <c r="AT672" s="21" t="s">
        <v>137</v>
      </c>
      <c r="AU672" s="21" t="s">
        <v>87</v>
      </c>
      <c r="AY672" s="21" t="s">
        <v>135</v>
      </c>
      <c r="BE672" s="222">
        <f>IF(N672="základní",J672,0)</f>
        <v>0</v>
      </c>
      <c r="BF672" s="222">
        <f>IF(N672="snížená",J672,0)</f>
        <v>0</v>
      </c>
      <c r="BG672" s="222">
        <f>IF(N672="zákl. přenesená",J672,0)</f>
        <v>0</v>
      </c>
      <c r="BH672" s="222">
        <f>IF(N672="sníž. přenesená",J672,0)</f>
        <v>0</v>
      </c>
      <c r="BI672" s="222">
        <f>IF(N672="nulová",J672,0)</f>
        <v>0</v>
      </c>
      <c r="BJ672" s="21" t="s">
        <v>24</v>
      </c>
      <c r="BK672" s="222">
        <f>ROUND(I672*H672,2)</f>
        <v>0</v>
      </c>
      <c r="BL672" s="21" t="s">
        <v>1828</v>
      </c>
      <c r="BM672" s="21" t="s">
        <v>1918</v>
      </c>
    </row>
    <row r="673" s="1" customFormat="1">
      <c r="B673" s="43"/>
      <c r="C673" s="71"/>
      <c r="D673" s="223" t="s">
        <v>144</v>
      </c>
      <c r="E673" s="71"/>
      <c r="F673" s="224" t="s">
        <v>1919</v>
      </c>
      <c r="G673" s="71"/>
      <c r="H673" s="71"/>
      <c r="I673" s="182"/>
      <c r="J673" s="71"/>
      <c r="K673" s="71"/>
      <c r="L673" s="69"/>
      <c r="M673" s="248"/>
      <c r="N673" s="249"/>
      <c r="O673" s="249"/>
      <c r="P673" s="249"/>
      <c r="Q673" s="249"/>
      <c r="R673" s="249"/>
      <c r="S673" s="249"/>
      <c r="T673" s="250"/>
      <c r="AT673" s="21" t="s">
        <v>144</v>
      </c>
      <c r="AU673" s="21" t="s">
        <v>87</v>
      </c>
    </row>
    <row r="674" s="1" customFormat="1" ht="6.96" customHeight="1">
      <c r="B674" s="64"/>
      <c r="C674" s="65"/>
      <c r="D674" s="65"/>
      <c r="E674" s="65"/>
      <c r="F674" s="65"/>
      <c r="G674" s="65"/>
      <c r="H674" s="65"/>
      <c r="I674" s="157"/>
      <c r="J674" s="65"/>
      <c r="K674" s="65"/>
      <c r="L674" s="69"/>
    </row>
  </sheetData>
  <sheetProtection sheet="1" autoFilter="0" formatColumns="0" formatRows="0" objects="1" scenarios="1" spinCount="100000" saltValue="5YBLtfWs9iOB1oFtA68/3UR2InWx75LUGpxP7XBV+IYtnRSJE2wY8jdmnkXqdE76+tz0Zh1pI1OQpPZT1glLJQ==" hashValue="56R07f73UHrZy2mLt16DtRsASxmmqlf2z+Jg2pp9b7mlCjOIv2dMk68czd0601Gl58pE4Dk+VTzLi7iP9hrmhQ==" algorithmName="SHA-512" password="CC35"/>
  <autoFilter ref="C94:K673"/>
  <mergeCells count="7">
    <mergeCell ref="E7:H7"/>
    <mergeCell ref="E22:H22"/>
    <mergeCell ref="E43:H43"/>
    <mergeCell ref="J47:J48"/>
    <mergeCell ref="E87:H87"/>
    <mergeCell ref="G1:H1"/>
    <mergeCell ref="L2:V2"/>
  </mergeCells>
  <hyperlinks>
    <hyperlink ref="F1:G1" location="C2" display="1) Krycí list soupisu"/>
    <hyperlink ref="G1:H1" location="C50"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51" customWidth="1"/>
    <col min="2" max="2" width="1.664063" style="251" customWidth="1"/>
    <col min="3" max="4" width="5" style="251" customWidth="1"/>
    <col min="5" max="5" width="11.67" style="251" customWidth="1"/>
    <col min="6" max="6" width="9.17" style="251" customWidth="1"/>
    <col min="7" max="7" width="5" style="251" customWidth="1"/>
    <col min="8" max="8" width="77.83" style="251" customWidth="1"/>
    <col min="9" max="10" width="20" style="251" customWidth="1"/>
    <col min="11" max="11" width="1.664063" style="251" customWidth="1"/>
  </cols>
  <sheetData>
    <row r="1" ht="37.5" customHeight="1"/>
    <row r="2" ht="7.5" customHeight="1">
      <c r="B2" s="252"/>
      <c r="C2" s="253"/>
      <c r="D2" s="253"/>
      <c r="E2" s="253"/>
      <c r="F2" s="253"/>
      <c r="G2" s="253"/>
      <c r="H2" s="253"/>
      <c r="I2" s="253"/>
      <c r="J2" s="253"/>
      <c r="K2" s="254"/>
    </row>
    <row r="3" s="12" customFormat="1" ht="45" customHeight="1">
      <c r="B3" s="255"/>
      <c r="C3" s="256" t="s">
        <v>1920</v>
      </c>
      <c r="D3" s="256"/>
      <c r="E3" s="256"/>
      <c r="F3" s="256"/>
      <c r="G3" s="256"/>
      <c r="H3" s="256"/>
      <c r="I3" s="256"/>
      <c r="J3" s="256"/>
      <c r="K3" s="257"/>
    </row>
    <row r="4" ht="25.5" customHeight="1">
      <c r="B4" s="258"/>
      <c r="C4" s="259" t="s">
        <v>1921</v>
      </c>
      <c r="D4" s="259"/>
      <c r="E4" s="259"/>
      <c r="F4" s="259"/>
      <c r="G4" s="259"/>
      <c r="H4" s="259"/>
      <c r="I4" s="259"/>
      <c r="J4" s="259"/>
      <c r="K4" s="260"/>
    </row>
    <row r="5" ht="5.25" customHeight="1">
      <c r="B5" s="258"/>
      <c r="C5" s="261"/>
      <c r="D5" s="261"/>
      <c r="E5" s="261"/>
      <c r="F5" s="261"/>
      <c r="G5" s="261"/>
      <c r="H5" s="261"/>
      <c r="I5" s="261"/>
      <c r="J5" s="261"/>
      <c r="K5" s="260"/>
    </row>
    <row r="6" ht="15" customHeight="1">
      <c r="B6" s="258"/>
      <c r="C6" s="262" t="s">
        <v>1922</v>
      </c>
      <c r="D6" s="262"/>
      <c r="E6" s="262"/>
      <c r="F6" s="262"/>
      <c r="G6" s="262"/>
      <c r="H6" s="262"/>
      <c r="I6" s="262"/>
      <c r="J6" s="262"/>
      <c r="K6" s="260"/>
    </row>
    <row r="7" ht="15" customHeight="1">
      <c r="B7" s="263"/>
      <c r="C7" s="262" t="s">
        <v>1923</v>
      </c>
      <c r="D7" s="262"/>
      <c r="E7" s="262"/>
      <c r="F7" s="262"/>
      <c r="G7" s="262"/>
      <c r="H7" s="262"/>
      <c r="I7" s="262"/>
      <c r="J7" s="262"/>
      <c r="K7" s="260"/>
    </row>
    <row r="8" ht="12.75" customHeight="1">
      <c r="B8" s="263"/>
      <c r="C8" s="262"/>
      <c r="D8" s="262"/>
      <c r="E8" s="262"/>
      <c r="F8" s="262"/>
      <c r="G8" s="262"/>
      <c r="H8" s="262"/>
      <c r="I8" s="262"/>
      <c r="J8" s="262"/>
      <c r="K8" s="260"/>
    </row>
    <row r="9" ht="15" customHeight="1">
      <c r="B9" s="263"/>
      <c r="C9" s="262" t="s">
        <v>1924</v>
      </c>
      <c r="D9" s="262"/>
      <c r="E9" s="262"/>
      <c r="F9" s="262"/>
      <c r="G9" s="262"/>
      <c r="H9" s="262"/>
      <c r="I9" s="262"/>
      <c r="J9" s="262"/>
      <c r="K9" s="260"/>
    </row>
    <row r="10" ht="15" customHeight="1">
      <c r="B10" s="263"/>
      <c r="C10" s="262"/>
      <c r="D10" s="262" t="s">
        <v>1925</v>
      </c>
      <c r="E10" s="262"/>
      <c r="F10" s="262"/>
      <c r="G10" s="262"/>
      <c r="H10" s="262"/>
      <c r="I10" s="262"/>
      <c r="J10" s="262"/>
      <c r="K10" s="260"/>
    </row>
    <row r="11" ht="15" customHeight="1">
      <c r="B11" s="263"/>
      <c r="C11" s="264"/>
      <c r="D11" s="262" t="s">
        <v>1926</v>
      </c>
      <c r="E11" s="262"/>
      <c r="F11" s="262"/>
      <c r="G11" s="262"/>
      <c r="H11" s="262"/>
      <c r="I11" s="262"/>
      <c r="J11" s="262"/>
      <c r="K11" s="260"/>
    </row>
    <row r="12" ht="12.75" customHeight="1">
      <c r="B12" s="263"/>
      <c r="C12" s="264"/>
      <c r="D12" s="264"/>
      <c r="E12" s="264"/>
      <c r="F12" s="264"/>
      <c r="G12" s="264"/>
      <c r="H12" s="264"/>
      <c r="I12" s="264"/>
      <c r="J12" s="264"/>
      <c r="K12" s="260"/>
    </row>
    <row r="13" ht="15" customHeight="1">
      <c r="B13" s="263"/>
      <c r="C13" s="264"/>
      <c r="D13" s="262" t="s">
        <v>1927</v>
      </c>
      <c r="E13" s="262"/>
      <c r="F13" s="262"/>
      <c r="G13" s="262"/>
      <c r="H13" s="262"/>
      <c r="I13" s="262"/>
      <c r="J13" s="262"/>
      <c r="K13" s="260"/>
    </row>
    <row r="14" ht="15" customHeight="1">
      <c r="B14" s="263"/>
      <c r="C14" s="264"/>
      <c r="D14" s="262" t="s">
        <v>1928</v>
      </c>
      <c r="E14" s="262"/>
      <c r="F14" s="262"/>
      <c r="G14" s="262"/>
      <c r="H14" s="262"/>
      <c r="I14" s="262"/>
      <c r="J14" s="262"/>
      <c r="K14" s="260"/>
    </row>
    <row r="15" ht="15" customHeight="1">
      <c r="B15" s="263"/>
      <c r="C15" s="264"/>
      <c r="D15" s="262" t="s">
        <v>1929</v>
      </c>
      <c r="E15" s="262"/>
      <c r="F15" s="262"/>
      <c r="G15" s="262"/>
      <c r="H15" s="262"/>
      <c r="I15" s="262"/>
      <c r="J15" s="262"/>
      <c r="K15" s="260"/>
    </row>
    <row r="16" ht="15" customHeight="1">
      <c r="B16" s="263"/>
      <c r="C16" s="264"/>
      <c r="D16" s="264"/>
      <c r="E16" s="265" t="s">
        <v>80</v>
      </c>
      <c r="F16" s="262" t="s">
        <v>1930</v>
      </c>
      <c r="G16" s="262"/>
      <c r="H16" s="262"/>
      <c r="I16" s="262"/>
      <c r="J16" s="262"/>
      <c r="K16" s="260"/>
    </row>
    <row r="17" ht="15" customHeight="1">
      <c r="B17" s="263"/>
      <c r="C17" s="264"/>
      <c r="D17" s="264"/>
      <c r="E17" s="265" t="s">
        <v>1931</v>
      </c>
      <c r="F17" s="262" t="s">
        <v>1932</v>
      </c>
      <c r="G17" s="262"/>
      <c r="H17" s="262"/>
      <c r="I17" s="262"/>
      <c r="J17" s="262"/>
      <c r="K17" s="260"/>
    </row>
    <row r="18" ht="15" customHeight="1">
      <c r="B18" s="263"/>
      <c r="C18" s="264"/>
      <c r="D18" s="264"/>
      <c r="E18" s="265" t="s">
        <v>1933</v>
      </c>
      <c r="F18" s="262" t="s">
        <v>1934</v>
      </c>
      <c r="G18" s="262"/>
      <c r="H18" s="262"/>
      <c r="I18" s="262"/>
      <c r="J18" s="262"/>
      <c r="K18" s="260"/>
    </row>
    <row r="19" ht="15" customHeight="1">
      <c r="B19" s="263"/>
      <c r="C19" s="264"/>
      <c r="D19" s="264"/>
      <c r="E19" s="265" t="s">
        <v>1935</v>
      </c>
      <c r="F19" s="262" t="s">
        <v>1936</v>
      </c>
      <c r="G19" s="262"/>
      <c r="H19" s="262"/>
      <c r="I19" s="262"/>
      <c r="J19" s="262"/>
      <c r="K19" s="260"/>
    </row>
    <row r="20" ht="15" customHeight="1">
      <c r="B20" s="263"/>
      <c r="C20" s="264"/>
      <c r="D20" s="264"/>
      <c r="E20" s="265" t="s">
        <v>1805</v>
      </c>
      <c r="F20" s="262" t="s">
        <v>1806</v>
      </c>
      <c r="G20" s="262"/>
      <c r="H20" s="262"/>
      <c r="I20" s="262"/>
      <c r="J20" s="262"/>
      <c r="K20" s="260"/>
    </row>
    <row r="21" ht="15" customHeight="1">
      <c r="B21" s="263"/>
      <c r="C21" s="264"/>
      <c r="D21" s="264"/>
      <c r="E21" s="265" t="s">
        <v>1937</v>
      </c>
      <c r="F21" s="262" t="s">
        <v>1938</v>
      </c>
      <c r="G21" s="262"/>
      <c r="H21" s="262"/>
      <c r="I21" s="262"/>
      <c r="J21" s="262"/>
      <c r="K21" s="260"/>
    </row>
    <row r="22" ht="12.75" customHeight="1">
      <c r="B22" s="263"/>
      <c r="C22" s="264"/>
      <c r="D22" s="264"/>
      <c r="E22" s="264"/>
      <c r="F22" s="264"/>
      <c r="G22" s="264"/>
      <c r="H22" s="264"/>
      <c r="I22" s="264"/>
      <c r="J22" s="264"/>
      <c r="K22" s="260"/>
    </row>
    <row r="23" ht="15" customHeight="1">
      <c r="B23" s="263"/>
      <c r="C23" s="262" t="s">
        <v>1939</v>
      </c>
      <c r="D23" s="262"/>
      <c r="E23" s="262"/>
      <c r="F23" s="262"/>
      <c r="G23" s="262"/>
      <c r="H23" s="262"/>
      <c r="I23" s="262"/>
      <c r="J23" s="262"/>
      <c r="K23" s="260"/>
    </row>
    <row r="24" ht="15" customHeight="1">
      <c r="B24" s="263"/>
      <c r="C24" s="262" t="s">
        <v>1940</v>
      </c>
      <c r="D24" s="262"/>
      <c r="E24" s="262"/>
      <c r="F24" s="262"/>
      <c r="G24" s="262"/>
      <c r="H24" s="262"/>
      <c r="I24" s="262"/>
      <c r="J24" s="262"/>
      <c r="K24" s="260"/>
    </row>
    <row r="25" ht="15" customHeight="1">
      <c r="B25" s="263"/>
      <c r="C25" s="262"/>
      <c r="D25" s="262" t="s">
        <v>1941</v>
      </c>
      <c r="E25" s="262"/>
      <c r="F25" s="262"/>
      <c r="G25" s="262"/>
      <c r="H25" s="262"/>
      <c r="I25" s="262"/>
      <c r="J25" s="262"/>
      <c r="K25" s="260"/>
    </row>
    <row r="26" ht="15" customHeight="1">
      <c r="B26" s="263"/>
      <c r="C26" s="264"/>
      <c r="D26" s="262" t="s">
        <v>1942</v>
      </c>
      <c r="E26" s="262"/>
      <c r="F26" s="262"/>
      <c r="G26" s="262"/>
      <c r="H26" s="262"/>
      <c r="I26" s="262"/>
      <c r="J26" s="262"/>
      <c r="K26" s="260"/>
    </row>
    <row r="27" ht="12.75" customHeight="1">
      <c r="B27" s="263"/>
      <c r="C27" s="264"/>
      <c r="D27" s="264"/>
      <c r="E27" s="264"/>
      <c r="F27" s="264"/>
      <c r="G27" s="264"/>
      <c r="H27" s="264"/>
      <c r="I27" s="264"/>
      <c r="J27" s="264"/>
      <c r="K27" s="260"/>
    </row>
    <row r="28" ht="15" customHeight="1">
      <c r="B28" s="263"/>
      <c r="C28" s="264"/>
      <c r="D28" s="262" t="s">
        <v>1943</v>
      </c>
      <c r="E28" s="262"/>
      <c r="F28" s="262"/>
      <c r="G28" s="262"/>
      <c r="H28" s="262"/>
      <c r="I28" s="262"/>
      <c r="J28" s="262"/>
      <c r="K28" s="260"/>
    </row>
    <row r="29" ht="15" customHeight="1">
      <c r="B29" s="263"/>
      <c r="C29" s="264"/>
      <c r="D29" s="262" t="s">
        <v>1944</v>
      </c>
      <c r="E29" s="262"/>
      <c r="F29" s="262"/>
      <c r="G29" s="262"/>
      <c r="H29" s="262"/>
      <c r="I29" s="262"/>
      <c r="J29" s="262"/>
      <c r="K29" s="260"/>
    </row>
    <row r="30" ht="12.75" customHeight="1">
      <c r="B30" s="263"/>
      <c r="C30" s="264"/>
      <c r="D30" s="264"/>
      <c r="E30" s="264"/>
      <c r="F30" s="264"/>
      <c r="G30" s="264"/>
      <c r="H30" s="264"/>
      <c r="I30" s="264"/>
      <c r="J30" s="264"/>
      <c r="K30" s="260"/>
    </row>
    <row r="31" ht="15" customHeight="1">
      <c r="B31" s="263"/>
      <c r="C31" s="264"/>
      <c r="D31" s="262" t="s">
        <v>1945</v>
      </c>
      <c r="E31" s="262"/>
      <c r="F31" s="262"/>
      <c r="G31" s="262"/>
      <c r="H31" s="262"/>
      <c r="I31" s="262"/>
      <c r="J31" s="262"/>
      <c r="K31" s="260"/>
    </row>
    <row r="32" ht="15" customHeight="1">
      <c r="B32" s="263"/>
      <c r="C32" s="264"/>
      <c r="D32" s="262" t="s">
        <v>1946</v>
      </c>
      <c r="E32" s="262"/>
      <c r="F32" s="262"/>
      <c r="G32" s="262"/>
      <c r="H32" s="262"/>
      <c r="I32" s="262"/>
      <c r="J32" s="262"/>
      <c r="K32" s="260"/>
    </row>
    <row r="33" ht="15" customHeight="1">
      <c r="B33" s="263"/>
      <c r="C33" s="264"/>
      <c r="D33" s="262" t="s">
        <v>1947</v>
      </c>
      <c r="E33" s="262"/>
      <c r="F33" s="262"/>
      <c r="G33" s="262"/>
      <c r="H33" s="262"/>
      <c r="I33" s="262"/>
      <c r="J33" s="262"/>
      <c r="K33" s="260"/>
    </row>
    <row r="34" ht="15" customHeight="1">
      <c r="B34" s="263"/>
      <c r="C34" s="264"/>
      <c r="D34" s="262"/>
      <c r="E34" s="266" t="s">
        <v>120</v>
      </c>
      <c r="F34" s="262"/>
      <c r="G34" s="262" t="s">
        <v>1948</v>
      </c>
      <c r="H34" s="262"/>
      <c r="I34" s="262"/>
      <c r="J34" s="262"/>
      <c r="K34" s="260"/>
    </row>
    <row r="35" ht="30.75" customHeight="1">
      <c r="B35" s="263"/>
      <c r="C35" s="264"/>
      <c r="D35" s="262"/>
      <c r="E35" s="266" t="s">
        <v>1949</v>
      </c>
      <c r="F35" s="262"/>
      <c r="G35" s="262" t="s">
        <v>1950</v>
      </c>
      <c r="H35" s="262"/>
      <c r="I35" s="262"/>
      <c r="J35" s="262"/>
      <c r="K35" s="260"/>
    </row>
    <row r="36" ht="15" customHeight="1">
      <c r="B36" s="263"/>
      <c r="C36" s="264"/>
      <c r="D36" s="262"/>
      <c r="E36" s="266" t="s">
        <v>57</v>
      </c>
      <c r="F36" s="262"/>
      <c r="G36" s="262" t="s">
        <v>1951</v>
      </c>
      <c r="H36" s="262"/>
      <c r="I36" s="262"/>
      <c r="J36" s="262"/>
      <c r="K36" s="260"/>
    </row>
    <row r="37" ht="15" customHeight="1">
      <c r="B37" s="263"/>
      <c r="C37" s="264"/>
      <c r="D37" s="262"/>
      <c r="E37" s="266" t="s">
        <v>121</v>
      </c>
      <c r="F37" s="262"/>
      <c r="G37" s="262" t="s">
        <v>1952</v>
      </c>
      <c r="H37" s="262"/>
      <c r="I37" s="262"/>
      <c r="J37" s="262"/>
      <c r="K37" s="260"/>
    </row>
    <row r="38" ht="15" customHeight="1">
      <c r="B38" s="263"/>
      <c r="C38" s="264"/>
      <c r="D38" s="262"/>
      <c r="E38" s="266" t="s">
        <v>122</v>
      </c>
      <c r="F38" s="262"/>
      <c r="G38" s="262" t="s">
        <v>1953</v>
      </c>
      <c r="H38" s="262"/>
      <c r="I38" s="262"/>
      <c r="J38" s="262"/>
      <c r="K38" s="260"/>
    </row>
    <row r="39" ht="15" customHeight="1">
      <c r="B39" s="263"/>
      <c r="C39" s="264"/>
      <c r="D39" s="262"/>
      <c r="E39" s="266" t="s">
        <v>123</v>
      </c>
      <c r="F39" s="262"/>
      <c r="G39" s="262" t="s">
        <v>1954</v>
      </c>
      <c r="H39" s="262"/>
      <c r="I39" s="262"/>
      <c r="J39" s="262"/>
      <c r="K39" s="260"/>
    </row>
    <row r="40" ht="15" customHeight="1">
      <c r="B40" s="263"/>
      <c r="C40" s="264"/>
      <c r="D40" s="262"/>
      <c r="E40" s="266" t="s">
        <v>1955</v>
      </c>
      <c r="F40" s="262"/>
      <c r="G40" s="262" t="s">
        <v>1956</v>
      </c>
      <c r="H40" s="262"/>
      <c r="I40" s="262"/>
      <c r="J40" s="262"/>
      <c r="K40" s="260"/>
    </row>
    <row r="41" ht="15" customHeight="1">
      <c r="B41" s="263"/>
      <c r="C41" s="264"/>
      <c r="D41" s="262"/>
      <c r="E41" s="266"/>
      <c r="F41" s="262"/>
      <c r="G41" s="262" t="s">
        <v>1957</v>
      </c>
      <c r="H41" s="262"/>
      <c r="I41" s="262"/>
      <c r="J41" s="262"/>
      <c r="K41" s="260"/>
    </row>
    <row r="42" ht="15" customHeight="1">
      <c r="B42" s="263"/>
      <c r="C42" s="264"/>
      <c r="D42" s="262"/>
      <c r="E42" s="266" t="s">
        <v>1958</v>
      </c>
      <c r="F42" s="262"/>
      <c r="G42" s="262" t="s">
        <v>1959</v>
      </c>
      <c r="H42" s="262"/>
      <c r="I42" s="262"/>
      <c r="J42" s="262"/>
      <c r="K42" s="260"/>
    </row>
    <row r="43" ht="15" customHeight="1">
      <c r="B43" s="263"/>
      <c r="C43" s="264"/>
      <c r="D43" s="262"/>
      <c r="E43" s="266" t="s">
        <v>125</v>
      </c>
      <c r="F43" s="262"/>
      <c r="G43" s="262" t="s">
        <v>1960</v>
      </c>
      <c r="H43" s="262"/>
      <c r="I43" s="262"/>
      <c r="J43" s="262"/>
      <c r="K43" s="260"/>
    </row>
    <row r="44" ht="12.75" customHeight="1">
      <c r="B44" s="263"/>
      <c r="C44" s="264"/>
      <c r="D44" s="262"/>
      <c r="E44" s="262"/>
      <c r="F44" s="262"/>
      <c r="G44" s="262"/>
      <c r="H44" s="262"/>
      <c r="I44" s="262"/>
      <c r="J44" s="262"/>
      <c r="K44" s="260"/>
    </row>
    <row r="45" ht="15" customHeight="1">
      <c r="B45" s="263"/>
      <c r="C45" s="264"/>
      <c r="D45" s="262" t="s">
        <v>1961</v>
      </c>
      <c r="E45" s="262"/>
      <c r="F45" s="262"/>
      <c r="G45" s="262"/>
      <c r="H45" s="262"/>
      <c r="I45" s="262"/>
      <c r="J45" s="262"/>
      <c r="K45" s="260"/>
    </row>
    <row r="46" ht="15" customHeight="1">
      <c r="B46" s="263"/>
      <c r="C46" s="264"/>
      <c r="D46" s="264"/>
      <c r="E46" s="262" t="s">
        <v>1962</v>
      </c>
      <c r="F46" s="262"/>
      <c r="G46" s="262"/>
      <c r="H46" s="262"/>
      <c r="I46" s="262"/>
      <c r="J46" s="262"/>
      <c r="K46" s="260"/>
    </row>
    <row r="47" ht="15" customHeight="1">
      <c r="B47" s="263"/>
      <c r="C47" s="264"/>
      <c r="D47" s="264"/>
      <c r="E47" s="262" t="s">
        <v>1963</v>
      </c>
      <c r="F47" s="262"/>
      <c r="G47" s="262"/>
      <c r="H47" s="262"/>
      <c r="I47" s="262"/>
      <c r="J47" s="262"/>
      <c r="K47" s="260"/>
    </row>
    <row r="48" ht="15" customHeight="1">
      <c r="B48" s="263"/>
      <c r="C48" s="264"/>
      <c r="D48" s="264"/>
      <c r="E48" s="262" t="s">
        <v>1964</v>
      </c>
      <c r="F48" s="262"/>
      <c r="G48" s="262"/>
      <c r="H48" s="262"/>
      <c r="I48" s="262"/>
      <c r="J48" s="262"/>
      <c r="K48" s="260"/>
    </row>
    <row r="49" ht="15" customHeight="1">
      <c r="B49" s="263"/>
      <c r="C49" s="264"/>
      <c r="D49" s="262" t="s">
        <v>1965</v>
      </c>
      <c r="E49" s="262"/>
      <c r="F49" s="262"/>
      <c r="G49" s="262"/>
      <c r="H49" s="262"/>
      <c r="I49" s="262"/>
      <c r="J49" s="262"/>
      <c r="K49" s="260"/>
    </row>
    <row r="50" ht="25.5" customHeight="1">
      <c r="B50" s="258"/>
      <c r="C50" s="259" t="s">
        <v>1966</v>
      </c>
      <c r="D50" s="259"/>
      <c r="E50" s="259"/>
      <c r="F50" s="259"/>
      <c r="G50" s="259"/>
      <c r="H50" s="259"/>
      <c r="I50" s="259"/>
      <c r="J50" s="259"/>
      <c r="K50" s="260"/>
    </row>
    <row r="51" ht="5.25" customHeight="1">
      <c r="B51" s="258"/>
      <c r="C51" s="261"/>
      <c r="D51" s="261"/>
      <c r="E51" s="261"/>
      <c r="F51" s="261"/>
      <c r="G51" s="261"/>
      <c r="H51" s="261"/>
      <c r="I51" s="261"/>
      <c r="J51" s="261"/>
      <c r="K51" s="260"/>
    </row>
    <row r="52" ht="15" customHeight="1">
      <c r="B52" s="258"/>
      <c r="C52" s="262" t="s">
        <v>1967</v>
      </c>
      <c r="D52" s="262"/>
      <c r="E52" s="262"/>
      <c r="F52" s="262"/>
      <c r="G52" s="262"/>
      <c r="H52" s="262"/>
      <c r="I52" s="262"/>
      <c r="J52" s="262"/>
      <c r="K52" s="260"/>
    </row>
    <row r="53" ht="15" customHeight="1">
      <c r="B53" s="258"/>
      <c r="C53" s="262" t="s">
        <v>1968</v>
      </c>
      <c r="D53" s="262"/>
      <c r="E53" s="262"/>
      <c r="F53" s="262"/>
      <c r="G53" s="262"/>
      <c r="H53" s="262"/>
      <c r="I53" s="262"/>
      <c r="J53" s="262"/>
      <c r="K53" s="260"/>
    </row>
    <row r="54" ht="12.75" customHeight="1">
      <c r="B54" s="258"/>
      <c r="C54" s="262"/>
      <c r="D54" s="262"/>
      <c r="E54" s="262"/>
      <c r="F54" s="262"/>
      <c r="G54" s="262"/>
      <c r="H54" s="262"/>
      <c r="I54" s="262"/>
      <c r="J54" s="262"/>
      <c r="K54" s="260"/>
    </row>
    <row r="55" ht="15" customHeight="1">
      <c r="B55" s="258"/>
      <c r="C55" s="262" t="s">
        <v>1969</v>
      </c>
      <c r="D55" s="262"/>
      <c r="E55" s="262"/>
      <c r="F55" s="262"/>
      <c r="G55" s="262"/>
      <c r="H55" s="262"/>
      <c r="I55" s="262"/>
      <c r="J55" s="262"/>
      <c r="K55" s="260"/>
    </row>
    <row r="56" ht="15" customHeight="1">
      <c r="B56" s="258"/>
      <c r="C56" s="264"/>
      <c r="D56" s="262" t="s">
        <v>1970</v>
      </c>
      <c r="E56" s="262"/>
      <c r="F56" s="262"/>
      <c r="G56" s="262"/>
      <c r="H56" s="262"/>
      <c r="I56" s="262"/>
      <c r="J56" s="262"/>
      <c r="K56" s="260"/>
    </row>
    <row r="57" ht="15" customHeight="1">
      <c r="B57" s="258"/>
      <c r="C57" s="264"/>
      <c r="D57" s="262" t="s">
        <v>1971</v>
      </c>
      <c r="E57" s="262"/>
      <c r="F57" s="262"/>
      <c r="G57" s="262"/>
      <c r="H57" s="262"/>
      <c r="I57" s="262"/>
      <c r="J57" s="262"/>
      <c r="K57" s="260"/>
    </row>
    <row r="58" ht="15" customHeight="1">
      <c r="B58" s="258"/>
      <c r="C58" s="264"/>
      <c r="D58" s="262" t="s">
        <v>1972</v>
      </c>
      <c r="E58" s="262"/>
      <c r="F58" s="262"/>
      <c r="G58" s="262"/>
      <c r="H58" s="262"/>
      <c r="I58" s="262"/>
      <c r="J58" s="262"/>
      <c r="K58" s="260"/>
    </row>
    <row r="59" ht="15" customHeight="1">
      <c r="B59" s="258"/>
      <c r="C59" s="264"/>
      <c r="D59" s="262" t="s">
        <v>1973</v>
      </c>
      <c r="E59" s="262"/>
      <c r="F59" s="262"/>
      <c r="G59" s="262"/>
      <c r="H59" s="262"/>
      <c r="I59" s="262"/>
      <c r="J59" s="262"/>
      <c r="K59" s="260"/>
    </row>
    <row r="60" ht="15" customHeight="1">
      <c r="B60" s="258"/>
      <c r="C60" s="264"/>
      <c r="D60" s="267" t="s">
        <v>1974</v>
      </c>
      <c r="E60" s="267"/>
      <c r="F60" s="267"/>
      <c r="G60" s="267"/>
      <c r="H60" s="267"/>
      <c r="I60" s="267"/>
      <c r="J60" s="267"/>
      <c r="K60" s="260"/>
    </row>
    <row r="61" ht="15" customHeight="1">
      <c r="B61" s="258"/>
      <c r="C61" s="264"/>
      <c r="D61" s="262" t="s">
        <v>1975</v>
      </c>
      <c r="E61" s="262"/>
      <c r="F61" s="262"/>
      <c r="G61" s="262"/>
      <c r="H61" s="262"/>
      <c r="I61" s="262"/>
      <c r="J61" s="262"/>
      <c r="K61" s="260"/>
    </row>
    <row r="62" ht="12.75" customHeight="1">
      <c r="B62" s="258"/>
      <c r="C62" s="264"/>
      <c r="D62" s="264"/>
      <c r="E62" s="268"/>
      <c r="F62" s="264"/>
      <c r="G62" s="264"/>
      <c r="H62" s="264"/>
      <c r="I62" s="264"/>
      <c r="J62" s="264"/>
      <c r="K62" s="260"/>
    </row>
    <row r="63" ht="15" customHeight="1">
      <c r="B63" s="258"/>
      <c r="C63" s="264"/>
      <c r="D63" s="262" t="s">
        <v>1976</v>
      </c>
      <c r="E63" s="262"/>
      <c r="F63" s="262"/>
      <c r="G63" s="262"/>
      <c r="H63" s="262"/>
      <c r="I63" s="262"/>
      <c r="J63" s="262"/>
      <c r="K63" s="260"/>
    </row>
    <row r="64" ht="15" customHeight="1">
      <c r="B64" s="258"/>
      <c r="C64" s="264"/>
      <c r="D64" s="267" t="s">
        <v>1977</v>
      </c>
      <c r="E64" s="267"/>
      <c r="F64" s="267"/>
      <c r="G64" s="267"/>
      <c r="H64" s="267"/>
      <c r="I64" s="267"/>
      <c r="J64" s="267"/>
      <c r="K64" s="260"/>
    </row>
    <row r="65" ht="15" customHeight="1">
      <c r="B65" s="258"/>
      <c r="C65" s="264"/>
      <c r="D65" s="262" t="s">
        <v>1978</v>
      </c>
      <c r="E65" s="262"/>
      <c r="F65" s="262"/>
      <c r="G65" s="262"/>
      <c r="H65" s="262"/>
      <c r="I65" s="262"/>
      <c r="J65" s="262"/>
      <c r="K65" s="260"/>
    </row>
    <row r="66" ht="15" customHeight="1">
      <c r="B66" s="258"/>
      <c r="C66" s="264"/>
      <c r="D66" s="262" t="s">
        <v>1979</v>
      </c>
      <c r="E66" s="262"/>
      <c r="F66" s="262"/>
      <c r="G66" s="262"/>
      <c r="H66" s="262"/>
      <c r="I66" s="262"/>
      <c r="J66" s="262"/>
      <c r="K66" s="260"/>
    </row>
    <row r="67" ht="15" customHeight="1">
      <c r="B67" s="258"/>
      <c r="C67" s="264"/>
      <c r="D67" s="262" t="s">
        <v>1980</v>
      </c>
      <c r="E67" s="262"/>
      <c r="F67" s="262"/>
      <c r="G67" s="262"/>
      <c r="H67" s="262"/>
      <c r="I67" s="262"/>
      <c r="J67" s="262"/>
      <c r="K67" s="260"/>
    </row>
    <row r="68" ht="15" customHeight="1">
      <c r="B68" s="258"/>
      <c r="C68" s="264"/>
      <c r="D68" s="262" t="s">
        <v>1981</v>
      </c>
      <c r="E68" s="262"/>
      <c r="F68" s="262"/>
      <c r="G68" s="262"/>
      <c r="H68" s="262"/>
      <c r="I68" s="262"/>
      <c r="J68" s="262"/>
      <c r="K68" s="260"/>
    </row>
    <row r="69" ht="12.75" customHeight="1">
      <c r="B69" s="269"/>
      <c r="C69" s="270"/>
      <c r="D69" s="270"/>
      <c r="E69" s="270"/>
      <c r="F69" s="270"/>
      <c r="G69" s="270"/>
      <c r="H69" s="270"/>
      <c r="I69" s="270"/>
      <c r="J69" s="270"/>
      <c r="K69" s="271"/>
    </row>
    <row r="70" ht="18.75" customHeight="1">
      <c r="B70" s="272"/>
      <c r="C70" s="272"/>
      <c r="D70" s="272"/>
      <c r="E70" s="272"/>
      <c r="F70" s="272"/>
      <c r="G70" s="272"/>
      <c r="H70" s="272"/>
      <c r="I70" s="272"/>
      <c r="J70" s="272"/>
      <c r="K70" s="273"/>
    </row>
    <row r="71" ht="18.75" customHeight="1">
      <c r="B71" s="273"/>
      <c r="C71" s="273"/>
      <c r="D71" s="273"/>
      <c r="E71" s="273"/>
      <c r="F71" s="273"/>
      <c r="G71" s="273"/>
      <c r="H71" s="273"/>
      <c r="I71" s="273"/>
      <c r="J71" s="273"/>
      <c r="K71" s="273"/>
    </row>
    <row r="72" ht="7.5" customHeight="1">
      <c r="B72" s="274"/>
      <c r="C72" s="275"/>
      <c r="D72" s="275"/>
      <c r="E72" s="275"/>
      <c r="F72" s="275"/>
      <c r="G72" s="275"/>
      <c r="H72" s="275"/>
      <c r="I72" s="275"/>
      <c r="J72" s="275"/>
      <c r="K72" s="276"/>
    </row>
    <row r="73" ht="45" customHeight="1">
      <c r="B73" s="277"/>
      <c r="C73" s="278" t="s">
        <v>86</v>
      </c>
      <c r="D73" s="278"/>
      <c r="E73" s="278"/>
      <c r="F73" s="278"/>
      <c r="G73" s="278"/>
      <c r="H73" s="278"/>
      <c r="I73" s="278"/>
      <c r="J73" s="278"/>
      <c r="K73" s="279"/>
    </row>
    <row r="74" ht="17.25" customHeight="1">
      <c r="B74" s="277"/>
      <c r="C74" s="280" t="s">
        <v>1982</v>
      </c>
      <c r="D74" s="280"/>
      <c r="E74" s="280"/>
      <c r="F74" s="280" t="s">
        <v>1983</v>
      </c>
      <c r="G74" s="281"/>
      <c r="H74" s="280" t="s">
        <v>121</v>
      </c>
      <c r="I74" s="280" t="s">
        <v>61</v>
      </c>
      <c r="J74" s="280" t="s">
        <v>1984</v>
      </c>
      <c r="K74" s="279"/>
    </row>
    <row r="75" ht="17.25" customHeight="1">
      <c r="B75" s="277"/>
      <c r="C75" s="282" t="s">
        <v>1985</v>
      </c>
      <c r="D75" s="282"/>
      <c r="E75" s="282"/>
      <c r="F75" s="283" t="s">
        <v>1986</v>
      </c>
      <c r="G75" s="284"/>
      <c r="H75" s="282"/>
      <c r="I75" s="282"/>
      <c r="J75" s="282" t="s">
        <v>1987</v>
      </c>
      <c r="K75" s="279"/>
    </row>
    <row r="76" ht="5.25" customHeight="1">
      <c r="B76" s="277"/>
      <c r="C76" s="285"/>
      <c r="D76" s="285"/>
      <c r="E76" s="285"/>
      <c r="F76" s="285"/>
      <c r="G76" s="286"/>
      <c r="H76" s="285"/>
      <c r="I76" s="285"/>
      <c r="J76" s="285"/>
      <c r="K76" s="279"/>
    </row>
    <row r="77" ht="15" customHeight="1">
      <c r="B77" s="277"/>
      <c r="C77" s="266" t="s">
        <v>57</v>
      </c>
      <c r="D77" s="285"/>
      <c r="E77" s="285"/>
      <c r="F77" s="287" t="s">
        <v>1988</v>
      </c>
      <c r="G77" s="286"/>
      <c r="H77" s="266" t="s">
        <v>1989</v>
      </c>
      <c r="I77" s="266" t="s">
        <v>1990</v>
      </c>
      <c r="J77" s="266">
        <v>20</v>
      </c>
      <c r="K77" s="279"/>
    </row>
    <row r="78" ht="15" customHeight="1">
      <c r="B78" s="277"/>
      <c r="C78" s="266" t="s">
        <v>1991</v>
      </c>
      <c r="D78" s="266"/>
      <c r="E78" s="266"/>
      <c r="F78" s="287" t="s">
        <v>1988</v>
      </c>
      <c r="G78" s="286"/>
      <c r="H78" s="266" t="s">
        <v>1992</v>
      </c>
      <c r="I78" s="266" t="s">
        <v>1990</v>
      </c>
      <c r="J78" s="266">
        <v>120</v>
      </c>
      <c r="K78" s="279"/>
    </row>
    <row r="79" ht="15" customHeight="1">
      <c r="B79" s="288"/>
      <c r="C79" s="266" t="s">
        <v>1993</v>
      </c>
      <c r="D79" s="266"/>
      <c r="E79" s="266"/>
      <c r="F79" s="287" t="s">
        <v>1994</v>
      </c>
      <c r="G79" s="286"/>
      <c r="H79" s="266" t="s">
        <v>1995</v>
      </c>
      <c r="I79" s="266" t="s">
        <v>1990</v>
      </c>
      <c r="J79" s="266">
        <v>50</v>
      </c>
      <c r="K79" s="279"/>
    </row>
    <row r="80" ht="15" customHeight="1">
      <c r="B80" s="288"/>
      <c r="C80" s="266" t="s">
        <v>1996</v>
      </c>
      <c r="D80" s="266"/>
      <c r="E80" s="266"/>
      <c r="F80" s="287" t="s">
        <v>1988</v>
      </c>
      <c r="G80" s="286"/>
      <c r="H80" s="266" t="s">
        <v>1997</v>
      </c>
      <c r="I80" s="266" t="s">
        <v>1998</v>
      </c>
      <c r="J80" s="266"/>
      <c r="K80" s="279"/>
    </row>
    <row r="81" ht="15" customHeight="1">
      <c r="B81" s="288"/>
      <c r="C81" s="289" t="s">
        <v>1999</v>
      </c>
      <c r="D81" s="289"/>
      <c r="E81" s="289"/>
      <c r="F81" s="290" t="s">
        <v>1994</v>
      </c>
      <c r="G81" s="289"/>
      <c r="H81" s="289" t="s">
        <v>2000</v>
      </c>
      <c r="I81" s="289" t="s">
        <v>1990</v>
      </c>
      <c r="J81" s="289">
        <v>15</v>
      </c>
      <c r="K81" s="279"/>
    </row>
    <row r="82" ht="15" customHeight="1">
      <c r="B82" s="288"/>
      <c r="C82" s="289" t="s">
        <v>2001</v>
      </c>
      <c r="D82" s="289"/>
      <c r="E82" s="289"/>
      <c r="F82" s="290" t="s">
        <v>1994</v>
      </c>
      <c r="G82" s="289"/>
      <c r="H82" s="289" t="s">
        <v>2002</v>
      </c>
      <c r="I82" s="289" t="s">
        <v>1990</v>
      </c>
      <c r="J82" s="289">
        <v>15</v>
      </c>
      <c r="K82" s="279"/>
    </row>
    <row r="83" ht="15" customHeight="1">
      <c r="B83" s="288"/>
      <c r="C83" s="289" t="s">
        <v>2003</v>
      </c>
      <c r="D83" s="289"/>
      <c r="E83" s="289"/>
      <c r="F83" s="290" t="s">
        <v>1994</v>
      </c>
      <c r="G83" s="289"/>
      <c r="H83" s="289" t="s">
        <v>2004</v>
      </c>
      <c r="I83" s="289" t="s">
        <v>1990</v>
      </c>
      <c r="J83" s="289">
        <v>20</v>
      </c>
      <c r="K83" s="279"/>
    </row>
    <row r="84" ht="15" customHeight="1">
      <c r="B84" s="288"/>
      <c r="C84" s="289" t="s">
        <v>2005</v>
      </c>
      <c r="D84" s="289"/>
      <c r="E84" s="289"/>
      <c r="F84" s="290" t="s">
        <v>1994</v>
      </c>
      <c r="G84" s="289"/>
      <c r="H84" s="289" t="s">
        <v>2006</v>
      </c>
      <c r="I84" s="289" t="s">
        <v>1990</v>
      </c>
      <c r="J84" s="289">
        <v>20</v>
      </c>
      <c r="K84" s="279"/>
    </row>
    <row r="85" ht="15" customHeight="1">
      <c r="B85" s="288"/>
      <c r="C85" s="266" t="s">
        <v>2007</v>
      </c>
      <c r="D85" s="266"/>
      <c r="E85" s="266"/>
      <c r="F85" s="287" t="s">
        <v>1994</v>
      </c>
      <c r="G85" s="286"/>
      <c r="H85" s="266" t="s">
        <v>2008</v>
      </c>
      <c r="I85" s="266" t="s">
        <v>1990</v>
      </c>
      <c r="J85" s="266">
        <v>50</v>
      </c>
      <c r="K85" s="279"/>
    </row>
    <row r="86" ht="15" customHeight="1">
      <c r="B86" s="288"/>
      <c r="C86" s="266" t="s">
        <v>2009</v>
      </c>
      <c r="D86" s="266"/>
      <c r="E86" s="266"/>
      <c r="F86" s="287" t="s">
        <v>1994</v>
      </c>
      <c r="G86" s="286"/>
      <c r="H86" s="266" t="s">
        <v>2010</v>
      </c>
      <c r="I86" s="266" t="s">
        <v>1990</v>
      </c>
      <c r="J86" s="266">
        <v>20</v>
      </c>
      <c r="K86" s="279"/>
    </row>
    <row r="87" ht="15" customHeight="1">
      <c r="B87" s="288"/>
      <c r="C87" s="266" t="s">
        <v>2011</v>
      </c>
      <c r="D87" s="266"/>
      <c r="E87" s="266"/>
      <c r="F87" s="287" t="s">
        <v>1994</v>
      </c>
      <c r="G87" s="286"/>
      <c r="H87" s="266" t="s">
        <v>2012</v>
      </c>
      <c r="I87" s="266" t="s">
        <v>1990</v>
      </c>
      <c r="J87" s="266">
        <v>20</v>
      </c>
      <c r="K87" s="279"/>
    </row>
    <row r="88" ht="15" customHeight="1">
      <c r="B88" s="288"/>
      <c r="C88" s="266" t="s">
        <v>2013</v>
      </c>
      <c r="D88" s="266"/>
      <c r="E88" s="266"/>
      <c r="F88" s="287" t="s">
        <v>1994</v>
      </c>
      <c r="G88" s="286"/>
      <c r="H88" s="266" t="s">
        <v>2014</v>
      </c>
      <c r="I88" s="266" t="s">
        <v>1990</v>
      </c>
      <c r="J88" s="266">
        <v>50</v>
      </c>
      <c r="K88" s="279"/>
    </row>
    <row r="89" ht="15" customHeight="1">
      <c r="B89" s="288"/>
      <c r="C89" s="266" t="s">
        <v>2015</v>
      </c>
      <c r="D89" s="266"/>
      <c r="E89" s="266"/>
      <c r="F89" s="287" t="s">
        <v>1994</v>
      </c>
      <c r="G89" s="286"/>
      <c r="H89" s="266" t="s">
        <v>2015</v>
      </c>
      <c r="I89" s="266" t="s">
        <v>1990</v>
      </c>
      <c r="J89" s="266">
        <v>50</v>
      </c>
      <c r="K89" s="279"/>
    </row>
    <row r="90" ht="15" customHeight="1">
      <c r="B90" s="288"/>
      <c r="C90" s="266" t="s">
        <v>126</v>
      </c>
      <c r="D90" s="266"/>
      <c r="E90" s="266"/>
      <c r="F90" s="287" t="s">
        <v>1994</v>
      </c>
      <c r="G90" s="286"/>
      <c r="H90" s="266" t="s">
        <v>2016</v>
      </c>
      <c r="I90" s="266" t="s">
        <v>1990</v>
      </c>
      <c r="J90" s="266">
        <v>255</v>
      </c>
      <c r="K90" s="279"/>
    </row>
    <row r="91" ht="15" customHeight="1">
      <c r="B91" s="288"/>
      <c r="C91" s="266" t="s">
        <v>2017</v>
      </c>
      <c r="D91" s="266"/>
      <c r="E91" s="266"/>
      <c r="F91" s="287" t="s">
        <v>1988</v>
      </c>
      <c r="G91" s="286"/>
      <c r="H91" s="266" t="s">
        <v>2018</v>
      </c>
      <c r="I91" s="266" t="s">
        <v>2019</v>
      </c>
      <c r="J91" s="266"/>
      <c r="K91" s="279"/>
    </row>
    <row r="92" ht="15" customHeight="1">
      <c r="B92" s="288"/>
      <c r="C92" s="266" t="s">
        <v>2020</v>
      </c>
      <c r="D92" s="266"/>
      <c r="E92" s="266"/>
      <c r="F92" s="287" t="s">
        <v>1988</v>
      </c>
      <c r="G92" s="286"/>
      <c r="H92" s="266" t="s">
        <v>2021</v>
      </c>
      <c r="I92" s="266" t="s">
        <v>2022</v>
      </c>
      <c r="J92" s="266"/>
      <c r="K92" s="279"/>
    </row>
    <row r="93" ht="15" customHeight="1">
      <c r="B93" s="288"/>
      <c r="C93" s="266" t="s">
        <v>2023</v>
      </c>
      <c r="D93" s="266"/>
      <c r="E93" s="266"/>
      <c r="F93" s="287" t="s">
        <v>1988</v>
      </c>
      <c r="G93" s="286"/>
      <c r="H93" s="266" t="s">
        <v>2023</v>
      </c>
      <c r="I93" s="266" t="s">
        <v>2022</v>
      </c>
      <c r="J93" s="266"/>
      <c r="K93" s="279"/>
    </row>
    <row r="94" ht="15" customHeight="1">
      <c r="B94" s="288"/>
      <c r="C94" s="266" t="s">
        <v>42</v>
      </c>
      <c r="D94" s="266"/>
      <c r="E94" s="266"/>
      <c r="F94" s="287" t="s">
        <v>1988</v>
      </c>
      <c r="G94" s="286"/>
      <c r="H94" s="266" t="s">
        <v>2024</v>
      </c>
      <c r="I94" s="266" t="s">
        <v>2022</v>
      </c>
      <c r="J94" s="266"/>
      <c r="K94" s="279"/>
    </row>
    <row r="95" ht="15" customHeight="1">
      <c r="B95" s="288"/>
      <c r="C95" s="266" t="s">
        <v>52</v>
      </c>
      <c r="D95" s="266"/>
      <c r="E95" s="266"/>
      <c r="F95" s="287" t="s">
        <v>1988</v>
      </c>
      <c r="G95" s="286"/>
      <c r="H95" s="266" t="s">
        <v>2025</v>
      </c>
      <c r="I95" s="266" t="s">
        <v>2022</v>
      </c>
      <c r="J95" s="266"/>
      <c r="K95" s="279"/>
    </row>
    <row r="96" ht="15" customHeight="1">
      <c r="B96" s="291"/>
      <c r="C96" s="292"/>
      <c r="D96" s="292"/>
      <c r="E96" s="292"/>
      <c r="F96" s="292"/>
      <c r="G96" s="292"/>
      <c r="H96" s="292"/>
      <c r="I96" s="292"/>
      <c r="J96" s="292"/>
      <c r="K96" s="293"/>
    </row>
    <row r="97" ht="18.75" customHeight="1">
      <c r="B97" s="294"/>
      <c r="C97" s="295"/>
      <c r="D97" s="295"/>
      <c r="E97" s="295"/>
      <c r="F97" s="295"/>
      <c r="G97" s="295"/>
      <c r="H97" s="295"/>
      <c r="I97" s="295"/>
      <c r="J97" s="295"/>
      <c r="K97" s="294"/>
    </row>
    <row r="98" ht="18.75" customHeight="1">
      <c r="B98" s="273"/>
      <c r="C98" s="273"/>
      <c r="D98" s="273"/>
      <c r="E98" s="273"/>
      <c r="F98" s="273"/>
      <c r="G98" s="273"/>
      <c r="H98" s="273"/>
      <c r="I98" s="273"/>
      <c r="J98" s="273"/>
      <c r="K98" s="273"/>
    </row>
    <row r="99" ht="7.5" customHeight="1">
      <c r="B99" s="274"/>
      <c r="C99" s="275"/>
      <c r="D99" s="275"/>
      <c r="E99" s="275"/>
      <c r="F99" s="275"/>
      <c r="G99" s="275"/>
      <c r="H99" s="275"/>
      <c r="I99" s="275"/>
      <c r="J99" s="275"/>
      <c r="K99" s="276"/>
    </row>
    <row r="100" ht="45" customHeight="1">
      <c r="B100" s="277"/>
      <c r="C100" s="278" t="s">
        <v>2026</v>
      </c>
      <c r="D100" s="278"/>
      <c r="E100" s="278"/>
      <c r="F100" s="278"/>
      <c r="G100" s="278"/>
      <c r="H100" s="278"/>
      <c r="I100" s="278"/>
      <c r="J100" s="278"/>
      <c r="K100" s="279"/>
    </row>
    <row r="101" ht="17.25" customHeight="1">
      <c r="B101" s="277"/>
      <c r="C101" s="280" t="s">
        <v>1982</v>
      </c>
      <c r="D101" s="280"/>
      <c r="E101" s="280"/>
      <c r="F101" s="280" t="s">
        <v>1983</v>
      </c>
      <c r="G101" s="281"/>
      <c r="H101" s="280" t="s">
        <v>121</v>
      </c>
      <c r="I101" s="280" t="s">
        <v>61</v>
      </c>
      <c r="J101" s="280" t="s">
        <v>1984</v>
      </c>
      <c r="K101" s="279"/>
    </row>
    <row r="102" ht="17.25" customHeight="1">
      <c r="B102" s="277"/>
      <c r="C102" s="282" t="s">
        <v>1985</v>
      </c>
      <c r="D102" s="282"/>
      <c r="E102" s="282"/>
      <c r="F102" s="283" t="s">
        <v>1986</v>
      </c>
      <c r="G102" s="284"/>
      <c r="H102" s="282"/>
      <c r="I102" s="282"/>
      <c r="J102" s="282" t="s">
        <v>1987</v>
      </c>
      <c r="K102" s="279"/>
    </row>
    <row r="103" ht="5.25" customHeight="1">
      <c r="B103" s="277"/>
      <c r="C103" s="280"/>
      <c r="D103" s="280"/>
      <c r="E103" s="280"/>
      <c r="F103" s="280"/>
      <c r="G103" s="296"/>
      <c r="H103" s="280"/>
      <c r="I103" s="280"/>
      <c r="J103" s="280"/>
      <c r="K103" s="279"/>
    </row>
    <row r="104" ht="15" customHeight="1">
      <c r="B104" s="277"/>
      <c r="C104" s="266" t="s">
        <v>57</v>
      </c>
      <c r="D104" s="285"/>
      <c r="E104" s="285"/>
      <c r="F104" s="287" t="s">
        <v>1988</v>
      </c>
      <c r="G104" s="296"/>
      <c r="H104" s="266" t="s">
        <v>2027</v>
      </c>
      <c r="I104" s="266" t="s">
        <v>1990</v>
      </c>
      <c r="J104" s="266">
        <v>20</v>
      </c>
      <c r="K104" s="279"/>
    </row>
    <row r="105" ht="15" customHeight="1">
      <c r="B105" s="277"/>
      <c r="C105" s="266" t="s">
        <v>1991</v>
      </c>
      <c r="D105" s="266"/>
      <c r="E105" s="266"/>
      <c r="F105" s="287" t="s">
        <v>1988</v>
      </c>
      <c r="G105" s="266"/>
      <c r="H105" s="266" t="s">
        <v>2027</v>
      </c>
      <c r="I105" s="266" t="s">
        <v>1990</v>
      </c>
      <c r="J105" s="266">
        <v>120</v>
      </c>
      <c r="K105" s="279"/>
    </row>
    <row r="106" ht="15" customHeight="1">
      <c r="B106" s="288"/>
      <c r="C106" s="266" t="s">
        <v>1993</v>
      </c>
      <c r="D106" s="266"/>
      <c r="E106" s="266"/>
      <c r="F106" s="287" t="s">
        <v>1994</v>
      </c>
      <c r="G106" s="266"/>
      <c r="H106" s="266" t="s">
        <v>2027</v>
      </c>
      <c r="I106" s="266" t="s">
        <v>1990</v>
      </c>
      <c r="J106" s="266">
        <v>50</v>
      </c>
      <c r="K106" s="279"/>
    </row>
    <row r="107" ht="15" customHeight="1">
      <c r="B107" s="288"/>
      <c r="C107" s="266" t="s">
        <v>1996</v>
      </c>
      <c r="D107" s="266"/>
      <c r="E107" s="266"/>
      <c r="F107" s="287" t="s">
        <v>1988</v>
      </c>
      <c r="G107" s="266"/>
      <c r="H107" s="266" t="s">
        <v>2027</v>
      </c>
      <c r="I107" s="266" t="s">
        <v>1998</v>
      </c>
      <c r="J107" s="266"/>
      <c r="K107" s="279"/>
    </row>
    <row r="108" ht="15" customHeight="1">
      <c r="B108" s="288"/>
      <c r="C108" s="266" t="s">
        <v>2007</v>
      </c>
      <c r="D108" s="266"/>
      <c r="E108" s="266"/>
      <c r="F108" s="287" t="s">
        <v>1994</v>
      </c>
      <c r="G108" s="266"/>
      <c r="H108" s="266" t="s">
        <v>2027</v>
      </c>
      <c r="I108" s="266" t="s">
        <v>1990</v>
      </c>
      <c r="J108" s="266">
        <v>50</v>
      </c>
      <c r="K108" s="279"/>
    </row>
    <row r="109" ht="15" customHeight="1">
      <c r="B109" s="288"/>
      <c r="C109" s="266" t="s">
        <v>2015</v>
      </c>
      <c r="D109" s="266"/>
      <c r="E109" s="266"/>
      <c r="F109" s="287" t="s">
        <v>1994</v>
      </c>
      <c r="G109" s="266"/>
      <c r="H109" s="266" t="s">
        <v>2027</v>
      </c>
      <c r="I109" s="266" t="s">
        <v>1990</v>
      </c>
      <c r="J109" s="266">
        <v>50</v>
      </c>
      <c r="K109" s="279"/>
    </row>
    <row r="110" ht="15" customHeight="1">
      <c r="B110" s="288"/>
      <c r="C110" s="266" t="s">
        <v>2013</v>
      </c>
      <c r="D110" s="266"/>
      <c r="E110" s="266"/>
      <c r="F110" s="287" t="s">
        <v>1994</v>
      </c>
      <c r="G110" s="266"/>
      <c r="H110" s="266" t="s">
        <v>2027</v>
      </c>
      <c r="I110" s="266" t="s">
        <v>1990</v>
      </c>
      <c r="J110" s="266">
        <v>50</v>
      </c>
      <c r="K110" s="279"/>
    </row>
    <row r="111" ht="15" customHeight="1">
      <c r="B111" s="288"/>
      <c r="C111" s="266" t="s">
        <v>57</v>
      </c>
      <c r="D111" s="266"/>
      <c r="E111" s="266"/>
      <c r="F111" s="287" t="s">
        <v>1988</v>
      </c>
      <c r="G111" s="266"/>
      <c r="H111" s="266" t="s">
        <v>2028</v>
      </c>
      <c r="I111" s="266" t="s">
        <v>1990</v>
      </c>
      <c r="J111" s="266">
        <v>20</v>
      </c>
      <c r="K111" s="279"/>
    </row>
    <row r="112" ht="15" customHeight="1">
      <c r="B112" s="288"/>
      <c r="C112" s="266" t="s">
        <v>2029</v>
      </c>
      <c r="D112" s="266"/>
      <c r="E112" s="266"/>
      <c r="F112" s="287" t="s">
        <v>1988</v>
      </c>
      <c r="G112" s="266"/>
      <c r="H112" s="266" t="s">
        <v>2030</v>
      </c>
      <c r="I112" s="266" t="s">
        <v>1990</v>
      </c>
      <c r="J112" s="266">
        <v>120</v>
      </c>
      <c r="K112" s="279"/>
    </row>
    <row r="113" ht="15" customHeight="1">
      <c r="B113" s="288"/>
      <c r="C113" s="266" t="s">
        <v>42</v>
      </c>
      <c r="D113" s="266"/>
      <c r="E113" s="266"/>
      <c r="F113" s="287" t="s">
        <v>1988</v>
      </c>
      <c r="G113" s="266"/>
      <c r="H113" s="266" t="s">
        <v>2031</v>
      </c>
      <c r="I113" s="266" t="s">
        <v>2022</v>
      </c>
      <c r="J113" s="266"/>
      <c r="K113" s="279"/>
    </row>
    <row r="114" ht="15" customHeight="1">
      <c r="B114" s="288"/>
      <c r="C114" s="266" t="s">
        <v>52</v>
      </c>
      <c r="D114" s="266"/>
      <c r="E114" s="266"/>
      <c r="F114" s="287" t="s">
        <v>1988</v>
      </c>
      <c r="G114" s="266"/>
      <c r="H114" s="266" t="s">
        <v>2032</v>
      </c>
      <c r="I114" s="266" t="s">
        <v>2022</v>
      </c>
      <c r="J114" s="266"/>
      <c r="K114" s="279"/>
    </row>
    <row r="115" ht="15" customHeight="1">
      <c r="B115" s="288"/>
      <c r="C115" s="266" t="s">
        <v>61</v>
      </c>
      <c r="D115" s="266"/>
      <c r="E115" s="266"/>
      <c r="F115" s="287" t="s">
        <v>1988</v>
      </c>
      <c r="G115" s="266"/>
      <c r="H115" s="266" t="s">
        <v>2033</v>
      </c>
      <c r="I115" s="266" t="s">
        <v>2034</v>
      </c>
      <c r="J115" s="266"/>
      <c r="K115" s="279"/>
    </row>
    <row r="116" ht="15" customHeight="1">
      <c r="B116" s="291"/>
      <c r="C116" s="297"/>
      <c r="D116" s="297"/>
      <c r="E116" s="297"/>
      <c r="F116" s="297"/>
      <c r="G116" s="297"/>
      <c r="H116" s="297"/>
      <c r="I116" s="297"/>
      <c r="J116" s="297"/>
      <c r="K116" s="293"/>
    </row>
    <row r="117" ht="18.75" customHeight="1">
      <c r="B117" s="298"/>
      <c r="C117" s="262"/>
      <c r="D117" s="262"/>
      <c r="E117" s="262"/>
      <c r="F117" s="299"/>
      <c r="G117" s="262"/>
      <c r="H117" s="262"/>
      <c r="I117" s="262"/>
      <c r="J117" s="262"/>
      <c r="K117" s="298"/>
    </row>
    <row r="118" ht="18.75" customHeight="1">
      <c r="B118" s="273"/>
      <c r="C118" s="273"/>
      <c r="D118" s="273"/>
      <c r="E118" s="273"/>
      <c r="F118" s="273"/>
      <c r="G118" s="273"/>
      <c r="H118" s="273"/>
      <c r="I118" s="273"/>
      <c r="J118" s="273"/>
      <c r="K118" s="273"/>
    </row>
    <row r="119" ht="7.5" customHeight="1">
      <c r="B119" s="300"/>
      <c r="C119" s="301"/>
      <c r="D119" s="301"/>
      <c r="E119" s="301"/>
      <c r="F119" s="301"/>
      <c r="G119" s="301"/>
      <c r="H119" s="301"/>
      <c r="I119" s="301"/>
      <c r="J119" s="301"/>
      <c r="K119" s="302"/>
    </row>
    <row r="120" ht="45" customHeight="1">
      <c r="B120" s="303"/>
      <c r="C120" s="256" t="s">
        <v>2035</v>
      </c>
      <c r="D120" s="256"/>
      <c r="E120" s="256"/>
      <c r="F120" s="256"/>
      <c r="G120" s="256"/>
      <c r="H120" s="256"/>
      <c r="I120" s="256"/>
      <c r="J120" s="256"/>
      <c r="K120" s="304"/>
    </row>
    <row r="121" ht="17.25" customHeight="1">
      <c r="B121" s="305"/>
      <c r="C121" s="280" t="s">
        <v>1982</v>
      </c>
      <c r="D121" s="280"/>
      <c r="E121" s="280"/>
      <c r="F121" s="280" t="s">
        <v>1983</v>
      </c>
      <c r="G121" s="281"/>
      <c r="H121" s="280" t="s">
        <v>121</v>
      </c>
      <c r="I121" s="280" t="s">
        <v>61</v>
      </c>
      <c r="J121" s="280" t="s">
        <v>1984</v>
      </c>
      <c r="K121" s="306"/>
    </row>
    <row r="122" ht="17.25" customHeight="1">
      <c r="B122" s="305"/>
      <c r="C122" s="282" t="s">
        <v>1985</v>
      </c>
      <c r="D122" s="282"/>
      <c r="E122" s="282"/>
      <c r="F122" s="283" t="s">
        <v>1986</v>
      </c>
      <c r="G122" s="284"/>
      <c r="H122" s="282"/>
      <c r="I122" s="282"/>
      <c r="J122" s="282" t="s">
        <v>1987</v>
      </c>
      <c r="K122" s="306"/>
    </row>
    <row r="123" ht="5.25" customHeight="1">
      <c r="B123" s="307"/>
      <c r="C123" s="285"/>
      <c r="D123" s="285"/>
      <c r="E123" s="285"/>
      <c r="F123" s="285"/>
      <c r="G123" s="266"/>
      <c r="H123" s="285"/>
      <c r="I123" s="285"/>
      <c r="J123" s="285"/>
      <c r="K123" s="308"/>
    </row>
    <row r="124" ht="15" customHeight="1">
      <c r="B124" s="307"/>
      <c r="C124" s="266" t="s">
        <v>1991</v>
      </c>
      <c r="D124" s="285"/>
      <c r="E124" s="285"/>
      <c r="F124" s="287" t="s">
        <v>1988</v>
      </c>
      <c r="G124" s="266"/>
      <c r="H124" s="266" t="s">
        <v>2027</v>
      </c>
      <c r="I124" s="266" t="s">
        <v>1990</v>
      </c>
      <c r="J124" s="266">
        <v>120</v>
      </c>
      <c r="K124" s="309"/>
    </row>
    <row r="125" ht="15" customHeight="1">
      <c r="B125" s="307"/>
      <c r="C125" s="266" t="s">
        <v>2036</v>
      </c>
      <c r="D125" s="266"/>
      <c r="E125" s="266"/>
      <c r="F125" s="287" t="s">
        <v>1988</v>
      </c>
      <c r="G125" s="266"/>
      <c r="H125" s="266" t="s">
        <v>2037</v>
      </c>
      <c r="I125" s="266" t="s">
        <v>1990</v>
      </c>
      <c r="J125" s="266" t="s">
        <v>2038</v>
      </c>
      <c r="K125" s="309"/>
    </row>
    <row r="126" ht="15" customHeight="1">
      <c r="B126" s="307"/>
      <c r="C126" s="266" t="s">
        <v>1937</v>
      </c>
      <c r="D126" s="266"/>
      <c r="E126" s="266"/>
      <c r="F126" s="287" t="s">
        <v>1988</v>
      </c>
      <c r="G126" s="266"/>
      <c r="H126" s="266" t="s">
        <v>2039</v>
      </c>
      <c r="I126" s="266" t="s">
        <v>1990</v>
      </c>
      <c r="J126" s="266" t="s">
        <v>2038</v>
      </c>
      <c r="K126" s="309"/>
    </row>
    <row r="127" ht="15" customHeight="1">
      <c r="B127" s="307"/>
      <c r="C127" s="266" t="s">
        <v>1999</v>
      </c>
      <c r="D127" s="266"/>
      <c r="E127" s="266"/>
      <c r="F127" s="287" t="s">
        <v>1994</v>
      </c>
      <c r="G127" s="266"/>
      <c r="H127" s="266" t="s">
        <v>2000</v>
      </c>
      <c r="I127" s="266" t="s">
        <v>1990</v>
      </c>
      <c r="J127" s="266">
        <v>15</v>
      </c>
      <c r="K127" s="309"/>
    </row>
    <row r="128" ht="15" customHeight="1">
      <c r="B128" s="307"/>
      <c r="C128" s="289" t="s">
        <v>2001</v>
      </c>
      <c r="D128" s="289"/>
      <c r="E128" s="289"/>
      <c r="F128" s="290" t="s">
        <v>1994</v>
      </c>
      <c r="G128" s="289"/>
      <c r="H128" s="289" t="s">
        <v>2002</v>
      </c>
      <c r="I128" s="289" t="s">
        <v>1990</v>
      </c>
      <c r="J128" s="289">
        <v>15</v>
      </c>
      <c r="K128" s="309"/>
    </row>
    <row r="129" ht="15" customHeight="1">
      <c r="B129" s="307"/>
      <c r="C129" s="289" t="s">
        <v>2003</v>
      </c>
      <c r="D129" s="289"/>
      <c r="E129" s="289"/>
      <c r="F129" s="290" t="s">
        <v>1994</v>
      </c>
      <c r="G129" s="289"/>
      <c r="H129" s="289" t="s">
        <v>2004</v>
      </c>
      <c r="I129" s="289" t="s">
        <v>1990</v>
      </c>
      <c r="J129" s="289">
        <v>20</v>
      </c>
      <c r="K129" s="309"/>
    </row>
    <row r="130" ht="15" customHeight="1">
      <c r="B130" s="307"/>
      <c r="C130" s="289" t="s">
        <v>2005</v>
      </c>
      <c r="D130" s="289"/>
      <c r="E130" s="289"/>
      <c r="F130" s="290" t="s">
        <v>1994</v>
      </c>
      <c r="G130" s="289"/>
      <c r="H130" s="289" t="s">
        <v>2006</v>
      </c>
      <c r="I130" s="289" t="s">
        <v>1990</v>
      </c>
      <c r="J130" s="289">
        <v>20</v>
      </c>
      <c r="K130" s="309"/>
    </row>
    <row r="131" ht="15" customHeight="1">
      <c r="B131" s="307"/>
      <c r="C131" s="266" t="s">
        <v>1993</v>
      </c>
      <c r="D131" s="266"/>
      <c r="E131" s="266"/>
      <c r="F131" s="287" t="s">
        <v>1994</v>
      </c>
      <c r="G131" s="266"/>
      <c r="H131" s="266" t="s">
        <v>2027</v>
      </c>
      <c r="I131" s="266" t="s">
        <v>1990</v>
      </c>
      <c r="J131" s="266">
        <v>50</v>
      </c>
      <c r="K131" s="309"/>
    </row>
    <row r="132" ht="15" customHeight="1">
      <c r="B132" s="307"/>
      <c r="C132" s="266" t="s">
        <v>2007</v>
      </c>
      <c r="D132" s="266"/>
      <c r="E132" s="266"/>
      <c r="F132" s="287" t="s">
        <v>1994</v>
      </c>
      <c r="G132" s="266"/>
      <c r="H132" s="266" t="s">
        <v>2027</v>
      </c>
      <c r="I132" s="266" t="s">
        <v>1990</v>
      </c>
      <c r="J132" s="266">
        <v>50</v>
      </c>
      <c r="K132" s="309"/>
    </row>
    <row r="133" ht="15" customHeight="1">
      <c r="B133" s="307"/>
      <c r="C133" s="266" t="s">
        <v>2013</v>
      </c>
      <c r="D133" s="266"/>
      <c r="E133" s="266"/>
      <c r="F133" s="287" t="s">
        <v>1994</v>
      </c>
      <c r="G133" s="266"/>
      <c r="H133" s="266" t="s">
        <v>2027</v>
      </c>
      <c r="I133" s="266" t="s">
        <v>1990</v>
      </c>
      <c r="J133" s="266">
        <v>50</v>
      </c>
      <c r="K133" s="309"/>
    </row>
    <row r="134" ht="15" customHeight="1">
      <c r="B134" s="307"/>
      <c r="C134" s="266" t="s">
        <v>2015</v>
      </c>
      <c r="D134" s="266"/>
      <c r="E134" s="266"/>
      <c r="F134" s="287" t="s">
        <v>1994</v>
      </c>
      <c r="G134" s="266"/>
      <c r="H134" s="266" t="s">
        <v>2027</v>
      </c>
      <c r="I134" s="266" t="s">
        <v>1990</v>
      </c>
      <c r="J134" s="266">
        <v>50</v>
      </c>
      <c r="K134" s="309"/>
    </row>
    <row r="135" ht="15" customHeight="1">
      <c r="B135" s="307"/>
      <c r="C135" s="266" t="s">
        <v>126</v>
      </c>
      <c r="D135" s="266"/>
      <c r="E135" s="266"/>
      <c r="F135" s="287" t="s">
        <v>1994</v>
      </c>
      <c r="G135" s="266"/>
      <c r="H135" s="266" t="s">
        <v>2040</v>
      </c>
      <c r="I135" s="266" t="s">
        <v>1990</v>
      </c>
      <c r="J135" s="266">
        <v>255</v>
      </c>
      <c r="K135" s="309"/>
    </row>
    <row r="136" ht="15" customHeight="1">
      <c r="B136" s="307"/>
      <c r="C136" s="266" t="s">
        <v>2017</v>
      </c>
      <c r="D136" s="266"/>
      <c r="E136" s="266"/>
      <c r="F136" s="287" t="s">
        <v>1988</v>
      </c>
      <c r="G136" s="266"/>
      <c r="H136" s="266" t="s">
        <v>2041</v>
      </c>
      <c r="I136" s="266" t="s">
        <v>2019</v>
      </c>
      <c r="J136" s="266"/>
      <c r="K136" s="309"/>
    </row>
    <row r="137" ht="15" customHeight="1">
      <c r="B137" s="307"/>
      <c r="C137" s="266" t="s">
        <v>2020</v>
      </c>
      <c r="D137" s="266"/>
      <c r="E137" s="266"/>
      <c r="F137" s="287" t="s">
        <v>1988</v>
      </c>
      <c r="G137" s="266"/>
      <c r="H137" s="266" t="s">
        <v>2042</v>
      </c>
      <c r="I137" s="266" t="s">
        <v>2022</v>
      </c>
      <c r="J137" s="266"/>
      <c r="K137" s="309"/>
    </row>
    <row r="138" ht="15" customHeight="1">
      <c r="B138" s="307"/>
      <c r="C138" s="266" t="s">
        <v>2023</v>
      </c>
      <c r="D138" s="266"/>
      <c r="E138" s="266"/>
      <c r="F138" s="287" t="s">
        <v>1988</v>
      </c>
      <c r="G138" s="266"/>
      <c r="H138" s="266" t="s">
        <v>2023</v>
      </c>
      <c r="I138" s="266" t="s">
        <v>2022</v>
      </c>
      <c r="J138" s="266"/>
      <c r="K138" s="309"/>
    </row>
    <row r="139" ht="15" customHeight="1">
      <c r="B139" s="307"/>
      <c r="C139" s="266" t="s">
        <v>42</v>
      </c>
      <c r="D139" s="266"/>
      <c r="E139" s="266"/>
      <c r="F139" s="287" t="s">
        <v>1988</v>
      </c>
      <c r="G139" s="266"/>
      <c r="H139" s="266" t="s">
        <v>2043</v>
      </c>
      <c r="I139" s="266" t="s">
        <v>2022</v>
      </c>
      <c r="J139" s="266"/>
      <c r="K139" s="309"/>
    </row>
    <row r="140" ht="15" customHeight="1">
      <c r="B140" s="307"/>
      <c r="C140" s="266" t="s">
        <v>2044</v>
      </c>
      <c r="D140" s="266"/>
      <c r="E140" s="266"/>
      <c r="F140" s="287" t="s">
        <v>1988</v>
      </c>
      <c r="G140" s="266"/>
      <c r="H140" s="266" t="s">
        <v>2045</v>
      </c>
      <c r="I140" s="266" t="s">
        <v>2022</v>
      </c>
      <c r="J140" s="266"/>
      <c r="K140" s="309"/>
    </row>
    <row r="141" ht="15" customHeight="1">
      <c r="B141" s="310"/>
      <c r="C141" s="311"/>
      <c r="D141" s="311"/>
      <c r="E141" s="311"/>
      <c r="F141" s="311"/>
      <c r="G141" s="311"/>
      <c r="H141" s="311"/>
      <c r="I141" s="311"/>
      <c r="J141" s="311"/>
      <c r="K141" s="312"/>
    </row>
    <row r="142" ht="18.75" customHeight="1">
      <c r="B142" s="262"/>
      <c r="C142" s="262"/>
      <c r="D142" s="262"/>
      <c r="E142" s="262"/>
      <c r="F142" s="299"/>
      <c r="G142" s="262"/>
      <c r="H142" s="262"/>
      <c r="I142" s="262"/>
      <c r="J142" s="262"/>
      <c r="K142" s="262"/>
    </row>
    <row r="143" ht="18.75" customHeight="1">
      <c r="B143" s="273"/>
      <c r="C143" s="273"/>
      <c r="D143" s="273"/>
      <c r="E143" s="273"/>
      <c r="F143" s="273"/>
      <c r="G143" s="273"/>
      <c r="H143" s="273"/>
      <c r="I143" s="273"/>
      <c r="J143" s="273"/>
      <c r="K143" s="273"/>
    </row>
    <row r="144" ht="7.5" customHeight="1">
      <c r="B144" s="274"/>
      <c r="C144" s="275"/>
      <c r="D144" s="275"/>
      <c r="E144" s="275"/>
      <c r="F144" s="275"/>
      <c r="G144" s="275"/>
      <c r="H144" s="275"/>
      <c r="I144" s="275"/>
      <c r="J144" s="275"/>
      <c r="K144" s="276"/>
    </row>
    <row r="145" ht="45" customHeight="1">
      <c r="B145" s="277"/>
      <c r="C145" s="278" t="s">
        <v>2046</v>
      </c>
      <c r="D145" s="278"/>
      <c r="E145" s="278"/>
      <c r="F145" s="278"/>
      <c r="G145" s="278"/>
      <c r="H145" s="278"/>
      <c r="I145" s="278"/>
      <c r="J145" s="278"/>
      <c r="K145" s="279"/>
    </row>
    <row r="146" ht="17.25" customHeight="1">
      <c r="B146" s="277"/>
      <c r="C146" s="280" t="s">
        <v>1982</v>
      </c>
      <c r="D146" s="280"/>
      <c r="E146" s="280"/>
      <c r="F146" s="280" t="s">
        <v>1983</v>
      </c>
      <c r="G146" s="281"/>
      <c r="H146" s="280" t="s">
        <v>121</v>
      </c>
      <c r="I146" s="280" t="s">
        <v>61</v>
      </c>
      <c r="J146" s="280" t="s">
        <v>1984</v>
      </c>
      <c r="K146" s="279"/>
    </row>
    <row r="147" ht="17.25" customHeight="1">
      <c r="B147" s="277"/>
      <c r="C147" s="282" t="s">
        <v>1985</v>
      </c>
      <c r="D147" s="282"/>
      <c r="E147" s="282"/>
      <c r="F147" s="283" t="s">
        <v>1986</v>
      </c>
      <c r="G147" s="284"/>
      <c r="H147" s="282"/>
      <c r="I147" s="282"/>
      <c r="J147" s="282" t="s">
        <v>1987</v>
      </c>
      <c r="K147" s="279"/>
    </row>
    <row r="148" ht="5.25" customHeight="1">
      <c r="B148" s="288"/>
      <c r="C148" s="285"/>
      <c r="D148" s="285"/>
      <c r="E148" s="285"/>
      <c r="F148" s="285"/>
      <c r="G148" s="286"/>
      <c r="H148" s="285"/>
      <c r="I148" s="285"/>
      <c r="J148" s="285"/>
      <c r="K148" s="309"/>
    </row>
    <row r="149" ht="15" customHeight="1">
      <c r="B149" s="288"/>
      <c r="C149" s="313" t="s">
        <v>1991</v>
      </c>
      <c r="D149" s="266"/>
      <c r="E149" s="266"/>
      <c r="F149" s="314" t="s">
        <v>1988</v>
      </c>
      <c r="G149" s="266"/>
      <c r="H149" s="313" t="s">
        <v>2027</v>
      </c>
      <c r="I149" s="313" t="s">
        <v>1990</v>
      </c>
      <c r="J149" s="313">
        <v>120</v>
      </c>
      <c r="K149" s="309"/>
    </row>
    <row r="150" ht="15" customHeight="1">
      <c r="B150" s="288"/>
      <c r="C150" s="313" t="s">
        <v>2036</v>
      </c>
      <c r="D150" s="266"/>
      <c r="E150" s="266"/>
      <c r="F150" s="314" t="s">
        <v>1988</v>
      </c>
      <c r="G150" s="266"/>
      <c r="H150" s="313" t="s">
        <v>2047</v>
      </c>
      <c r="I150" s="313" t="s">
        <v>1990</v>
      </c>
      <c r="J150" s="313" t="s">
        <v>2038</v>
      </c>
      <c r="K150" s="309"/>
    </row>
    <row r="151" ht="15" customHeight="1">
      <c r="B151" s="288"/>
      <c r="C151" s="313" t="s">
        <v>1937</v>
      </c>
      <c r="D151" s="266"/>
      <c r="E151" s="266"/>
      <c r="F151" s="314" t="s">
        <v>1988</v>
      </c>
      <c r="G151" s="266"/>
      <c r="H151" s="313" t="s">
        <v>2048</v>
      </c>
      <c r="I151" s="313" t="s">
        <v>1990</v>
      </c>
      <c r="J151" s="313" t="s">
        <v>2038</v>
      </c>
      <c r="K151" s="309"/>
    </row>
    <row r="152" ht="15" customHeight="1">
      <c r="B152" s="288"/>
      <c r="C152" s="313" t="s">
        <v>1993</v>
      </c>
      <c r="D152" s="266"/>
      <c r="E152" s="266"/>
      <c r="F152" s="314" t="s">
        <v>1994</v>
      </c>
      <c r="G152" s="266"/>
      <c r="H152" s="313" t="s">
        <v>2027</v>
      </c>
      <c r="I152" s="313" t="s">
        <v>1990</v>
      </c>
      <c r="J152" s="313">
        <v>50</v>
      </c>
      <c r="K152" s="309"/>
    </row>
    <row r="153" ht="15" customHeight="1">
      <c r="B153" s="288"/>
      <c r="C153" s="313" t="s">
        <v>1996</v>
      </c>
      <c r="D153" s="266"/>
      <c r="E153" s="266"/>
      <c r="F153" s="314" t="s">
        <v>1988</v>
      </c>
      <c r="G153" s="266"/>
      <c r="H153" s="313" t="s">
        <v>2027</v>
      </c>
      <c r="I153" s="313" t="s">
        <v>1998</v>
      </c>
      <c r="J153" s="313"/>
      <c r="K153" s="309"/>
    </row>
    <row r="154" ht="15" customHeight="1">
      <c r="B154" s="288"/>
      <c r="C154" s="313" t="s">
        <v>2007</v>
      </c>
      <c r="D154" s="266"/>
      <c r="E154" s="266"/>
      <c r="F154" s="314" t="s">
        <v>1994</v>
      </c>
      <c r="G154" s="266"/>
      <c r="H154" s="313" t="s">
        <v>2027</v>
      </c>
      <c r="I154" s="313" t="s">
        <v>1990</v>
      </c>
      <c r="J154" s="313">
        <v>50</v>
      </c>
      <c r="K154" s="309"/>
    </row>
    <row r="155" ht="15" customHeight="1">
      <c r="B155" s="288"/>
      <c r="C155" s="313" t="s">
        <v>2015</v>
      </c>
      <c r="D155" s="266"/>
      <c r="E155" s="266"/>
      <c r="F155" s="314" t="s">
        <v>1994</v>
      </c>
      <c r="G155" s="266"/>
      <c r="H155" s="313" t="s">
        <v>2027</v>
      </c>
      <c r="I155" s="313" t="s">
        <v>1990</v>
      </c>
      <c r="J155" s="313">
        <v>50</v>
      </c>
      <c r="K155" s="309"/>
    </row>
    <row r="156" ht="15" customHeight="1">
      <c r="B156" s="288"/>
      <c r="C156" s="313" t="s">
        <v>2013</v>
      </c>
      <c r="D156" s="266"/>
      <c r="E156" s="266"/>
      <c r="F156" s="314" t="s">
        <v>1994</v>
      </c>
      <c r="G156" s="266"/>
      <c r="H156" s="313" t="s">
        <v>2027</v>
      </c>
      <c r="I156" s="313" t="s">
        <v>1990</v>
      </c>
      <c r="J156" s="313">
        <v>50</v>
      </c>
      <c r="K156" s="309"/>
    </row>
    <row r="157" ht="15" customHeight="1">
      <c r="B157" s="288"/>
      <c r="C157" s="313" t="s">
        <v>90</v>
      </c>
      <c r="D157" s="266"/>
      <c r="E157" s="266"/>
      <c r="F157" s="314" t="s">
        <v>1988</v>
      </c>
      <c r="G157" s="266"/>
      <c r="H157" s="313" t="s">
        <v>2049</v>
      </c>
      <c r="I157" s="313" t="s">
        <v>1990</v>
      </c>
      <c r="J157" s="313" t="s">
        <v>2050</v>
      </c>
      <c r="K157" s="309"/>
    </row>
    <row r="158" ht="15" customHeight="1">
      <c r="B158" s="288"/>
      <c r="C158" s="313" t="s">
        <v>2051</v>
      </c>
      <c r="D158" s="266"/>
      <c r="E158" s="266"/>
      <c r="F158" s="314" t="s">
        <v>1988</v>
      </c>
      <c r="G158" s="266"/>
      <c r="H158" s="313" t="s">
        <v>2052</v>
      </c>
      <c r="I158" s="313" t="s">
        <v>2022</v>
      </c>
      <c r="J158" s="313"/>
      <c r="K158" s="309"/>
    </row>
    <row r="159" ht="15" customHeight="1">
      <c r="B159" s="315"/>
      <c r="C159" s="297"/>
      <c r="D159" s="297"/>
      <c r="E159" s="297"/>
      <c r="F159" s="297"/>
      <c r="G159" s="297"/>
      <c r="H159" s="297"/>
      <c r="I159" s="297"/>
      <c r="J159" s="297"/>
      <c r="K159" s="316"/>
    </row>
    <row r="160" ht="18.75" customHeight="1">
      <c r="B160" s="262"/>
      <c r="C160" s="266"/>
      <c r="D160" s="266"/>
      <c r="E160" s="266"/>
      <c r="F160" s="287"/>
      <c r="G160" s="266"/>
      <c r="H160" s="266"/>
      <c r="I160" s="266"/>
      <c r="J160" s="266"/>
      <c r="K160" s="262"/>
    </row>
    <row r="161" ht="18.75" customHeight="1">
      <c r="B161" s="273"/>
      <c r="C161" s="273"/>
      <c r="D161" s="273"/>
      <c r="E161" s="273"/>
      <c r="F161" s="273"/>
      <c r="G161" s="273"/>
      <c r="H161" s="273"/>
      <c r="I161" s="273"/>
      <c r="J161" s="273"/>
      <c r="K161" s="273"/>
    </row>
    <row r="162" ht="7.5" customHeight="1">
      <c r="B162" s="252"/>
      <c r="C162" s="253"/>
      <c r="D162" s="253"/>
      <c r="E162" s="253"/>
      <c r="F162" s="253"/>
      <c r="G162" s="253"/>
      <c r="H162" s="253"/>
      <c r="I162" s="253"/>
      <c r="J162" s="253"/>
      <c r="K162" s="254"/>
    </row>
    <row r="163" ht="45" customHeight="1">
      <c r="B163" s="255"/>
      <c r="C163" s="256" t="s">
        <v>2053</v>
      </c>
      <c r="D163" s="256"/>
      <c r="E163" s="256"/>
      <c r="F163" s="256"/>
      <c r="G163" s="256"/>
      <c r="H163" s="256"/>
      <c r="I163" s="256"/>
      <c r="J163" s="256"/>
      <c r="K163" s="257"/>
    </row>
    <row r="164" ht="17.25" customHeight="1">
      <c r="B164" s="255"/>
      <c r="C164" s="280" t="s">
        <v>1982</v>
      </c>
      <c r="D164" s="280"/>
      <c r="E164" s="280"/>
      <c r="F164" s="280" t="s">
        <v>1983</v>
      </c>
      <c r="G164" s="317"/>
      <c r="H164" s="318" t="s">
        <v>121</v>
      </c>
      <c r="I164" s="318" t="s">
        <v>61</v>
      </c>
      <c r="J164" s="280" t="s">
        <v>1984</v>
      </c>
      <c r="K164" s="257"/>
    </row>
    <row r="165" ht="17.25" customHeight="1">
      <c r="B165" s="258"/>
      <c r="C165" s="282" t="s">
        <v>1985</v>
      </c>
      <c r="D165" s="282"/>
      <c r="E165" s="282"/>
      <c r="F165" s="283" t="s">
        <v>1986</v>
      </c>
      <c r="G165" s="319"/>
      <c r="H165" s="320"/>
      <c r="I165" s="320"/>
      <c r="J165" s="282" t="s">
        <v>1987</v>
      </c>
      <c r="K165" s="260"/>
    </row>
    <row r="166" ht="5.25" customHeight="1">
      <c r="B166" s="288"/>
      <c r="C166" s="285"/>
      <c r="D166" s="285"/>
      <c r="E166" s="285"/>
      <c r="F166" s="285"/>
      <c r="G166" s="286"/>
      <c r="H166" s="285"/>
      <c r="I166" s="285"/>
      <c r="J166" s="285"/>
      <c r="K166" s="309"/>
    </row>
    <row r="167" ht="15" customHeight="1">
      <c r="B167" s="288"/>
      <c r="C167" s="266" t="s">
        <v>1991</v>
      </c>
      <c r="D167" s="266"/>
      <c r="E167" s="266"/>
      <c r="F167" s="287" t="s">
        <v>1988</v>
      </c>
      <c r="G167" s="266"/>
      <c r="H167" s="266" t="s">
        <v>2027</v>
      </c>
      <c r="I167" s="266" t="s">
        <v>1990</v>
      </c>
      <c r="J167" s="266">
        <v>120</v>
      </c>
      <c r="K167" s="309"/>
    </row>
    <row r="168" ht="15" customHeight="1">
      <c r="B168" s="288"/>
      <c r="C168" s="266" t="s">
        <v>2036</v>
      </c>
      <c r="D168" s="266"/>
      <c r="E168" s="266"/>
      <c r="F168" s="287" t="s">
        <v>1988</v>
      </c>
      <c r="G168" s="266"/>
      <c r="H168" s="266" t="s">
        <v>2037</v>
      </c>
      <c r="I168" s="266" t="s">
        <v>1990</v>
      </c>
      <c r="J168" s="266" t="s">
        <v>2038</v>
      </c>
      <c r="K168" s="309"/>
    </row>
    <row r="169" ht="15" customHeight="1">
      <c r="B169" s="288"/>
      <c r="C169" s="266" t="s">
        <v>1937</v>
      </c>
      <c r="D169" s="266"/>
      <c r="E169" s="266"/>
      <c r="F169" s="287" t="s">
        <v>1988</v>
      </c>
      <c r="G169" s="266"/>
      <c r="H169" s="266" t="s">
        <v>2054</v>
      </c>
      <c r="I169" s="266" t="s">
        <v>1990</v>
      </c>
      <c r="J169" s="266" t="s">
        <v>2038</v>
      </c>
      <c r="K169" s="309"/>
    </row>
    <row r="170" ht="15" customHeight="1">
      <c r="B170" s="288"/>
      <c r="C170" s="266" t="s">
        <v>1993</v>
      </c>
      <c r="D170" s="266"/>
      <c r="E170" s="266"/>
      <c r="F170" s="287" t="s">
        <v>1994</v>
      </c>
      <c r="G170" s="266"/>
      <c r="H170" s="266" t="s">
        <v>2054</v>
      </c>
      <c r="I170" s="266" t="s">
        <v>1990</v>
      </c>
      <c r="J170" s="266">
        <v>50</v>
      </c>
      <c r="K170" s="309"/>
    </row>
    <row r="171" ht="15" customHeight="1">
      <c r="B171" s="288"/>
      <c r="C171" s="266" t="s">
        <v>1996</v>
      </c>
      <c r="D171" s="266"/>
      <c r="E171" s="266"/>
      <c r="F171" s="287" t="s">
        <v>1988</v>
      </c>
      <c r="G171" s="266"/>
      <c r="H171" s="266" t="s">
        <v>2054</v>
      </c>
      <c r="I171" s="266" t="s">
        <v>1998</v>
      </c>
      <c r="J171" s="266"/>
      <c r="K171" s="309"/>
    </row>
    <row r="172" ht="15" customHeight="1">
      <c r="B172" s="288"/>
      <c r="C172" s="266" t="s">
        <v>2007</v>
      </c>
      <c r="D172" s="266"/>
      <c r="E172" s="266"/>
      <c r="F172" s="287" t="s">
        <v>1994</v>
      </c>
      <c r="G172" s="266"/>
      <c r="H172" s="266" t="s">
        <v>2054</v>
      </c>
      <c r="I172" s="266" t="s">
        <v>1990</v>
      </c>
      <c r="J172" s="266">
        <v>50</v>
      </c>
      <c r="K172" s="309"/>
    </row>
    <row r="173" ht="15" customHeight="1">
      <c r="B173" s="288"/>
      <c r="C173" s="266" t="s">
        <v>2015</v>
      </c>
      <c r="D173" s="266"/>
      <c r="E173" s="266"/>
      <c r="F173" s="287" t="s">
        <v>1994</v>
      </c>
      <c r="G173" s="266"/>
      <c r="H173" s="266" t="s">
        <v>2054</v>
      </c>
      <c r="I173" s="266" t="s">
        <v>1990</v>
      </c>
      <c r="J173" s="266">
        <v>50</v>
      </c>
      <c r="K173" s="309"/>
    </row>
    <row r="174" ht="15" customHeight="1">
      <c r="B174" s="288"/>
      <c r="C174" s="266" t="s">
        <v>2013</v>
      </c>
      <c r="D174" s="266"/>
      <c r="E174" s="266"/>
      <c r="F174" s="287" t="s">
        <v>1994</v>
      </c>
      <c r="G174" s="266"/>
      <c r="H174" s="266" t="s">
        <v>2054</v>
      </c>
      <c r="I174" s="266" t="s">
        <v>1990</v>
      </c>
      <c r="J174" s="266">
        <v>50</v>
      </c>
      <c r="K174" s="309"/>
    </row>
    <row r="175" ht="15" customHeight="1">
      <c r="B175" s="288"/>
      <c r="C175" s="266" t="s">
        <v>120</v>
      </c>
      <c r="D175" s="266"/>
      <c r="E175" s="266"/>
      <c r="F175" s="287" t="s">
        <v>1988</v>
      </c>
      <c r="G175" s="266"/>
      <c r="H175" s="266" t="s">
        <v>2055</v>
      </c>
      <c r="I175" s="266" t="s">
        <v>2056</v>
      </c>
      <c r="J175" s="266"/>
      <c r="K175" s="309"/>
    </row>
    <row r="176" ht="15" customHeight="1">
      <c r="B176" s="288"/>
      <c r="C176" s="266" t="s">
        <v>61</v>
      </c>
      <c r="D176" s="266"/>
      <c r="E176" s="266"/>
      <c r="F176" s="287" t="s">
        <v>1988</v>
      </c>
      <c r="G176" s="266"/>
      <c r="H176" s="266" t="s">
        <v>2057</v>
      </c>
      <c r="I176" s="266" t="s">
        <v>2058</v>
      </c>
      <c r="J176" s="266">
        <v>1</v>
      </c>
      <c r="K176" s="309"/>
    </row>
    <row r="177" ht="15" customHeight="1">
      <c r="B177" s="288"/>
      <c r="C177" s="266" t="s">
        <v>57</v>
      </c>
      <c r="D177" s="266"/>
      <c r="E177" s="266"/>
      <c r="F177" s="287" t="s">
        <v>1988</v>
      </c>
      <c r="G177" s="266"/>
      <c r="H177" s="266" t="s">
        <v>2059</v>
      </c>
      <c r="I177" s="266" t="s">
        <v>1990</v>
      </c>
      <c r="J177" s="266">
        <v>20</v>
      </c>
      <c r="K177" s="309"/>
    </row>
    <row r="178" ht="15" customHeight="1">
      <c r="B178" s="288"/>
      <c r="C178" s="266" t="s">
        <v>121</v>
      </c>
      <c r="D178" s="266"/>
      <c r="E178" s="266"/>
      <c r="F178" s="287" t="s">
        <v>1988</v>
      </c>
      <c r="G178" s="266"/>
      <c r="H178" s="266" t="s">
        <v>2060</v>
      </c>
      <c r="I178" s="266" t="s">
        <v>1990</v>
      </c>
      <c r="J178" s="266">
        <v>255</v>
      </c>
      <c r="K178" s="309"/>
    </row>
    <row r="179" ht="15" customHeight="1">
      <c r="B179" s="288"/>
      <c r="C179" s="266" t="s">
        <v>122</v>
      </c>
      <c r="D179" s="266"/>
      <c r="E179" s="266"/>
      <c r="F179" s="287" t="s">
        <v>1988</v>
      </c>
      <c r="G179" s="266"/>
      <c r="H179" s="266" t="s">
        <v>1953</v>
      </c>
      <c r="I179" s="266" t="s">
        <v>1990</v>
      </c>
      <c r="J179" s="266">
        <v>10</v>
      </c>
      <c r="K179" s="309"/>
    </row>
    <row r="180" ht="15" customHeight="1">
      <c r="B180" s="288"/>
      <c r="C180" s="266" t="s">
        <v>123</v>
      </c>
      <c r="D180" s="266"/>
      <c r="E180" s="266"/>
      <c r="F180" s="287" t="s">
        <v>1988</v>
      </c>
      <c r="G180" s="266"/>
      <c r="H180" s="266" t="s">
        <v>2061</v>
      </c>
      <c r="I180" s="266" t="s">
        <v>2022</v>
      </c>
      <c r="J180" s="266"/>
      <c r="K180" s="309"/>
    </row>
    <row r="181" ht="15" customHeight="1">
      <c r="B181" s="288"/>
      <c r="C181" s="266" t="s">
        <v>2062</v>
      </c>
      <c r="D181" s="266"/>
      <c r="E181" s="266"/>
      <c r="F181" s="287" t="s">
        <v>1988</v>
      </c>
      <c r="G181" s="266"/>
      <c r="H181" s="266" t="s">
        <v>2063</v>
      </c>
      <c r="I181" s="266" t="s">
        <v>2022</v>
      </c>
      <c r="J181" s="266"/>
      <c r="K181" s="309"/>
    </row>
    <row r="182" ht="15" customHeight="1">
      <c r="B182" s="288"/>
      <c r="C182" s="266" t="s">
        <v>2051</v>
      </c>
      <c r="D182" s="266"/>
      <c r="E182" s="266"/>
      <c r="F182" s="287" t="s">
        <v>1988</v>
      </c>
      <c r="G182" s="266"/>
      <c r="H182" s="266" t="s">
        <v>2064</v>
      </c>
      <c r="I182" s="266" t="s">
        <v>2022</v>
      </c>
      <c r="J182" s="266"/>
      <c r="K182" s="309"/>
    </row>
    <row r="183" ht="15" customHeight="1">
      <c r="B183" s="288"/>
      <c r="C183" s="266" t="s">
        <v>125</v>
      </c>
      <c r="D183" s="266"/>
      <c r="E183" s="266"/>
      <c r="F183" s="287" t="s">
        <v>1994</v>
      </c>
      <c r="G183" s="266"/>
      <c r="H183" s="266" t="s">
        <v>2065</v>
      </c>
      <c r="I183" s="266" t="s">
        <v>1990</v>
      </c>
      <c r="J183" s="266">
        <v>50</v>
      </c>
      <c r="K183" s="309"/>
    </row>
    <row r="184" ht="15" customHeight="1">
      <c r="B184" s="288"/>
      <c r="C184" s="266" t="s">
        <v>2066</v>
      </c>
      <c r="D184" s="266"/>
      <c r="E184" s="266"/>
      <c r="F184" s="287" t="s">
        <v>1994</v>
      </c>
      <c r="G184" s="266"/>
      <c r="H184" s="266" t="s">
        <v>2067</v>
      </c>
      <c r="I184" s="266" t="s">
        <v>2068</v>
      </c>
      <c r="J184" s="266"/>
      <c r="K184" s="309"/>
    </row>
    <row r="185" ht="15" customHeight="1">
      <c r="B185" s="288"/>
      <c r="C185" s="266" t="s">
        <v>2069</v>
      </c>
      <c r="D185" s="266"/>
      <c r="E185" s="266"/>
      <c r="F185" s="287" t="s">
        <v>1994</v>
      </c>
      <c r="G185" s="266"/>
      <c r="H185" s="266" t="s">
        <v>2070</v>
      </c>
      <c r="I185" s="266" t="s">
        <v>2068</v>
      </c>
      <c r="J185" s="266"/>
      <c r="K185" s="309"/>
    </row>
    <row r="186" ht="15" customHeight="1">
      <c r="B186" s="288"/>
      <c r="C186" s="266" t="s">
        <v>2071</v>
      </c>
      <c r="D186" s="266"/>
      <c r="E186" s="266"/>
      <c r="F186" s="287" t="s">
        <v>1994</v>
      </c>
      <c r="G186" s="266"/>
      <c r="H186" s="266" t="s">
        <v>2072</v>
      </c>
      <c r="I186" s="266" t="s">
        <v>2068</v>
      </c>
      <c r="J186" s="266"/>
      <c r="K186" s="309"/>
    </row>
    <row r="187" ht="15" customHeight="1">
      <c r="B187" s="288"/>
      <c r="C187" s="321" t="s">
        <v>2073</v>
      </c>
      <c r="D187" s="266"/>
      <c r="E187" s="266"/>
      <c r="F187" s="287" t="s">
        <v>1994</v>
      </c>
      <c r="G187" s="266"/>
      <c r="H187" s="266" t="s">
        <v>2074</v>
      </c>
      <c r="I187" s="266" t="s">
        <v>2075</v>
      </c>
      <c r="J187" s="322" t="s">
        <v>2076</v>
      </c>
      <c r="K187" s="309"/>
    </row>
    <row r="188" ht="15" customHeight="1">
      <c r="B188" s="288"/>
      <c r="C188" s="272" t="s">
        <v>46</v>
      </c>
      <c r="D188" s="266"/>
      <c r="E188" s="266"/>
      <c r="F188" s="287" t="s">
        <v>1988</v>
      </c>
      <c r="G188" s="266"/>
      <c r="H188" s="262" t="s">
        <v>2077</v>
      </c>
      <c r="I188" s="266" t="s">
        <v>2078</v>
      </c>
      <c r="J188" s="266"/>
      <c r="K188" s="309"/>
    </row>
    <row r="189" ht="15" customHeight="1">
      <c r="B189" s="288"/>
      <c r="C189" s="272" t="s">
        <v>2079</v>
      </c>
      <c r="D189" s="266"/>
      <c r="E189" s="266"/>
      <c r="F189" s="287" t="s">
        <v>1988</v>
      </c>
      <c r="G189" s="266"/>
      <c r="H189" s="266" t="s">
        <v>2080</v>
      </c>
      <c r="I189" s="266" t="s">
        <v>2022</v>
      </c>
      <c r="J189" s="266"/>
      <c r="K189" s="309"/>
    </row>
    <row r="190" ht="15" customHeight="1">
      <c r="B190" s="288"/>
      <c r="C190" s="272" t="s">
        <v>2081</v>
      </c>
      <c r="D190" s="266"/>
      <c r="E190" s="266"/>
      <c r="F190" s="287" t="s">
        <v>1988</v>
      </c>
      <c r="G190" s="266"/>
      <c r="H190" s="266" t="s">
        <v>2082</v>
      </c>
      <c r="I190" s="266" t="s">
        <v>2022</v>
      </c>
      <c r="J190" s="266"/>
      <c r="K190" s="309"/>
    </row>
    <row r="191" ht="15" customHeight="1">
      <c r="B191" s="288"/>
      <c r="C191" s="272" t="s">
        <v>2083</v>
      </c>
      <c r="D191" s="266"/>
      <c r="E191" s="266"/>
      <c r="F191" s="287" t="s">
        <v>1994</v>
      </c>
      <c r="G191" s="266"/>
      <c r="H191" s="266" t="s">
        <v>2084</v>
      </c>
      <c r="I191" s="266" t="s">
        <v>2022</v>
      </c>
      <c r="J191" s="266"/>
      <c r="K191" s="309"/>
    </row>
    <row r="192" ht="15" customHeight="1">
      <c r="B192" s="315"/>
      <c r="C192" s="323"/>
      <c r="D192" s="297"/>
      <c r="E192" s="297"/>
      <c r="F192" s="297"/>
      <c r="G192" s="297"/>
      <c r="H192" s="297"/>
      <c r="I192" s="297"/>
      <c r="J192" s="297"/>
      <c r="K192" s="316"/>
    </row>
    <row r="193" ht="18.75" customHeight="1">
      <c r="B193" s="262"/>
      <c r="C193" s="266"/>
      <c r="D193" s="266"/>
      <c r="E193" s="266"/>
      <c r="F193" s="287"/>
      <c r="G193" s="266"/>
      <c r="H193" s="266"/>
      <c r="I193" s="266"/>
      <c r="J193" s="266"/>
      <c r="K193" s="262"/>
    </row>
    <row r="194" ht="18.75" customHeight="1">
      <c r="B194" s="262"/>
      <c r="C194" s="266"/>
      <c r="D194" s="266"/>
      <c r="E194" s="266"/>
      <c r="F194" s="287"/>
      <c r="G194" s="266"/>
      <c r="H194" s="266"/>
      <c r="I194" s="266"/>
      <c r="J194" s="266"/>
      <c r="K194" s="262"/>
    </row>
    <row r="195" ht="18.75" customHeight="1">
      <c r="B195" s="273"/>
      <c r="C195" s="273"/>
      <c r="D195" s="273"/>
      <c r="E195" s="273"/>
      <c r="F195" s="273"/>
      <c r="G195" s="273"/>
      <c r="H195" s="273"/>
      <c r="I195" s="273"/>
      <c r="J195" s="273"/>
      <c r="K195" s="273"/>
    </row>
    <row r="196" ht="13.5">
      <c r="B196" s="252"/>
      <c r="C196" s="253"/>
      <c r="D196" s="253"/>
      <c r="E196" s="253"/>
      <c r="F196" s="253"/>
      <c r="G196" s="253"/>
      <c r="H196" s="253"/>
      <c r="I196" s="253"/>
      <c r="J196" s="253"/>
      <c r="K196" s="254"/>
    </row>
    <row r="197" ht="21">
      <c r="B197" s="255"/>
      <c r="C197" s="256" t="s">
        <v>2085</v>
      </c>
      <c r="D197" s="256"/>
      <c r="E197" s="256"/>
      <c r="F197" s="256"/>
      <c r="G197" s="256"/>
      <c r="H197" s="256"/>
      <c r="I197" s="256"/>
      <c r="J197" s="256"/>
      <c r="K197" s="257"/>
    </row>
    <row r="198" ht="25.5" customHeight="1">
      <c r="B198" s="255"/>
      <c r="C198" s="324" t="s">
        <v>2086</v>
      </c>
      <c r="D198" s="324"/>
      <c r="E198" s="324"/>
      <c r="F198" s="324" t="s">
        <v>2087</v>
      </c>
      <c r="G198" s="325"/>
      <c r="H198" s="324" t="s">
        <v>2088</v>
      </c>
      <c r="I198" s="324"/>
      <c r="J198" s="324"/>
      <c r="K198" s="257"/>
    </row>
    <row r="199" ht="5.25" customHeight="1">
      <c r="B199" s="288"/>
      <c r="C199" s="285"/>
      <c r="D199" s="285"/>
      <c r="E199" s="285"/>
      <c r="F199" s="285"/>
      <c r="G199" s="266"/>
      <c r="H199" s="285"/>
      <c r="I199" s="285"/>
      <c r="J199" s="285"/>
      <c r="K199" s="309"/>
    </row>
    <row r="200" ht="15" customHeight="1">
      <c r="B200" s="288"/>
      <c r="C200" s="266" t="s">
        <v>2078</v>
      </c>
      <c r="D200" s="266"/>
      <c r="E200" s="266"/>
      <c r="F200" s="287" t="s">
        <v>47</v>
      </c>
      <c r="G200" s="266"/>
      <c r="H200" s="266" t="s">
        <v>2089</v>
      </c>
      <c r="I200" s="266"/>
      <c r="J200" s="266"/>
      <c r="K200" s="309"/>
    </row>
    <row r="201" ht="15" customHeight="1">
      <c r="B201" s="288"/>
      <c r="C201" s="294"/>
      <c r="D201" s="266"/>
      <c r="E201" s="266"/>
      <c r="F201" s="287" t="s">
        <v>48</v>
      </c>
      <c r="G201" s="266"/>
      <c r="H201" s="266" t="s">
        <v>2090</v>
      </c>
      <c r="I201" s="266"/>
      <c r="J201" s="266"/>
      <c r="K201" s="309"/>
    </row>
    <row r="202" ht="15" customHeight="1">
      <c r="B202" s="288"/>
      <c r="C202" s="294"/>
      <c r="D202" s="266"/>
      <c r="E202" s="266"/>
      <c r="F202" s="287" t="s">
        <v>51</v>
      </c>
      <c r="G202" s="266"/>
      <c r="H202" s="266" t="s">
        <v>2091</v>
      </c>
      <c r="I202" s="266"/>
      <c r="J202" s="266"/>
      <c r="K202" s="309"/>
    </row>
    <row r="203" ht="15" customHeight="1">
      <c r="B203" s="288"/>
      <c r="C203" s="266"/>
      <c r="D203" s="266"/>
      <c r="E203" s="266"/>
      <c r="F203" s="287" t="s">
        <v>49</v>
      </c>
      <c r="G203" s="266"/>
      <c r="H203" s="266" t="s">
        <v>2092</v>
      </c>
      <c r="I203" s="266"/>
      <c r="J203" s="266"/>
      <c r="K203" s="309"/>
    </row>
    <row r="204" ht="15" customHeight="1">
      <c r="B204" s="288"/>
      <c r="C204" s="266"/>
      <c r="D204" s="266"/>
      <c r="E204" s="266"/>
      <c r="F204" s="287" t="s">
        <v>50</v>
      </c>
      <c r="G204" s="266"/>
      <c r="H204" s="266" t="s">
        <v>2093</v>
      </c>
      <c r="I204" s="266"/>
      <c r="J204" s="266"/>
      <c r="K204" s="309"/>
    </row>
    <row r="205" ht="15" customHeight="1">
      <c r="B205" s="288"/>
      <c r="C205" s="266"/>
      <c r="D205" s="266"/>
      <c r="E205" s="266"/>
      <c r="F205" s="287"/>
      <c r="G205" s="266"/>
      <c r="H205" s="266"/>
      <c r="I205" s="266"/>
      <c r="J205" s="266"/>
      <c r="K205" s="309"/>
    </row>
    <row r="206" ht="15" customHeight="1">
      <c r="B206" s="288"/>
      <c r="C206" s="266" t="s">
        <v>2034</v>
      </c>
      <c r="D206" s="266"/>
      <c r="E206" s="266"/>
      <c r="F206" s="287" t="s">
        <v>80</v>
      </c>
      <c r="G206" s="266"/>
      <c r="H206" s="266" t="s">
        <v>2094</v>
      </c>
      <c r="I206" s="266"/>
      <c r="J206" s="266"/>
      <c r="K206" s="309"/>
    </row>
    <row r="207" ht="15" customHeight="1">
      <c r="B207" s="288"/>
      <c r="C207" s="294"/>
      <c r="D207" s="266"/>
      <c r="E207" s="266"/>
      <c r="F207" s="287" t="s">
        <v>1933</v>
      </c>
      <c r="G207" s="266"/>
      <c r="H207" s="266" t="s">
        <v>1934</v>
      </c>
      <c r="I207" s="266"/>
      <c r="J207" s="266"/>
      <c r="K207" s="309"/>
    </row>
    <row r="208" ht="15" customHeight="1">
      <c r="B208" s="288"/>
      <c r="C208" s="266"/>
      <c r="D208" s="266"/>
      <c r="E208" s="266"/>
      <c r="F208" s="287" t="s">
        <v>1931</v>
      </c>
      <c r="G208" s="266"/>
      <c r="H208" s="266" t="s">
        <v>2095</v>
      </c>
      <c r="I208" s="266"/>
      <c r="J208" s="266"/>
      <c r="K208" s="309"/>
    </row>
    <row r="209" ht="15" customHeight="1">
      <c r="B209" s="326"/>
      <c r="C209" s="294"/>
      <c r="D209" s="294"/>
      <c r="E209" s="294"/>
      <c r="F209" s="287" t="s">
        <v>1935</v>
      </c>
      <c r="G209" s="272"/>
      <c r="H209" s="313" t="s">
        <v>1936</v>
      </c>
      <c r="I209" s="313"/>
      <c r="J209" s="313"/>
      <c r="K209" s="327"/>
    </row>
    <row r="210" ht="15" customHeight="1">
      <c r="B210" s="326"/>
      <c r="C210" s="294"/>
      <c r="D210" s="294"/>
      <c r="E210" s="294"/>
      <c r="F210" s="287" t="s">
        <v>1805</v>
      </c>
      <c r="G210" s="272"/>
      <c r="H210" s="313" t="s">
        <v>2096</v>
      </c>
      <c r="I210" s="313"/>
      <c r="J210" s="313"/>
      <c r="K210" s="327"/>
    </row>
    <row r="211" ht="15" customHeight="1">
      <c r="B211" s="326"/>
      <c r="C211" s="294"/>
      <c r="D211" s="294"/>
      <c r="E211" s="294"/>
      <c r="F211" s="328"/>
      <c r="G211" s="272"/>
      <c r="H211" s="329"/>
      <c r="I211" s="329"/>
      <c r="J211" s="329"/>
      <c r="K211" s="327"/>
    </row>
    <row r="212" ht="15" customHeight="1">
      <c r="B212" s="326"/>
      <c r="C212" s="266" t="s">
        <v>2058</v>
      </c>
      <c r="D212" s="294"/>
      <c r="E212" s="294"/>
      <c r="F212" s="287">
        <v>1</v>
      </c>
      <c r="G212" s="272"/>
      <c r="H212" s="313" t="s">
        <v>2097</v>
      </c>
      <c r="I212" s="313"/>
      <c r="J212" s="313"/>
      <c r="K212" s="327"/>
    </row>
    <row r="213" ht="15" customHeight="1">
      <c r="B213" s="326"/>
      <c r="C213" s="294"/>
      <c r="D213" s="294"/>
      <c r="E213" s="294"/>
      <c r="F213" s="287">
        <v>2</v>
      </c>
      <c r="G213" s="272"/>
      <c r="H213" s="313" t="s">
        <v>2098</v>
      </c>
      <c r="I213" s="313"/>
      <c r="J213" s="313"/>
      <c r="K213" s="327"/>
    </row>
    <row r="214" ht="15" customHeight="1">
      <c r="B214" s="326"/>
      <c r="C214" s="294"/>
      <c r="D214" s="294"/>
      <c r="E214" s="294"/>
      <c r="F214" s="287">
        <v>3</v>
      </c>
      <c r="G214" s="272"/>
      <c r="H214" s="313" t="s">
        <v>2099</v>
      </c>
      <c r="I214" s="313"/>
      <c r="J214" s="313"/>
      <c r="K214" s="327"/>
    </row>
    <row r="215" ht="15" customHeight="1">
      <c r="B215" s="326"/>
      <c r="C215" s="294"/>
      <c r="D215" s="294"/>
      <c r="E215" s="294"/>
      <c r="F215" s="287">
        <v>4</v>
      </c>
      <c r="G215" s="272"/>
      <c r="H215" s="313" t="s">
        <v>2100</v>
      </c>
      <c r="I215" s="313"/>
      <c r="J215" s="313"/>
      <c r="K215" s="327"/>
    </row>
    <row r="216" ht="12.75" customHeight="1">
      <c r="B216" s="330"/>
      <c r="C216" s="331"/>
      <c r="D216" s="331"/>
      <c r="E216" s="331"/>
      <c r="F216" s="331"/>
      <c r="G216" s="331"/>
      <c r="H216" s="331"/>
      <c r="I216" s="331"/>
      <c r="J216" s="331"/>
      <c r="K216" s="33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Ondrouch Alois</dc:creator>
  <cp:lastModifiedBy>Ondrouch Alois</cp:lastModifiedBy>
  <dcterms:created xsi:type="dcterms:W3CDTF">2018-10-31T06:24:15Z</dcterms:created>
  <dcterms:modified xsi:type="dcterms:W3CDTF">2018-10-31T06:25:47Z</dcterms:modified>
</cp:coreProperties>
</file>